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u20\Desktop\"/>
    </mc:Choice>
  </mc:AlternateContent>
  <xr:revisionPtr revIDLastSave="0" documentId="13_ncr:1_{CCCE3B84-9440-49A2-A34A-777DF620AF53}" xr6:coauthVersionLast="47" xr6:coauthVersionMax="47" xr10:uidLastSave="{00000000-0000-0000-0000-000000000000}"/>
  <bookViews>
    <workbookView xWindow="1875" yWindow="-120" windowWidth="27045" windowHeight="16440" activeTab="1" xr2:uid="{605D71B7-7EC3-490D-BC6B-B3CD2C22B008}"/>
  </bookViews>
  <sheets>
    <sheet name="基本データ" sheetId="1" r:id="rId1"/>
    <sheet name="シュミレーション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" i="2" l="1"/>
  <c r="Q64" i="2"/>
  <c r="V64" i="2"/>
  <c r="W64" i="2" s="1"/>
  <c r="A65" i="2"/>
  <c r="A66" i="2" s="1"/>
  <c r="Q65" i="2"/>
  <c r="V65" i="2"/>
  <c r="W65" i="2" s="1"/>
  <c r="Q66" i="2"/>
  <c r="V66" i="2"/>
  <c r="W66" i="2" s="1"/>
  <c r="Q67" i="2"/>
  <c r="V67" i="2"/>
  <c r="W67" i="2" s="1"/>
  <c r="Q68" i="2"/>
  <c r="V68" i="2"/>
  <c r="W68" i="2" s="1"/>
  <c r="Q69" i="2"/>
  <c r="V69" i="2"/>
  <c r="W69" i="2" s="1"/>
  <c r="Q70" i="2"/>
  <c r="V70" i="2"/>
  <c r="W70" i="2" s="1"/>
  <c r="Q71" i="2"/>
  <c r="V71" i="2"/>
  <c r="W71" i="2" s="1"/>
  <c r="Q72" i="2"/>
  <c r="V72" i="2"/>
  <c r="W72" i="2" s="1"/>
  <c r="Q73" i="2"/>
  <c r="V73" i="2"/>
  <c r="W73" i="2" s="1"/>
  <c r="Q74" i="2"/>
  <c r="V74" i="2"/>
  <c r="W74" i="2" s="1"/>
  <c r="Q75" i="2"/>
  <c r="V75" i="2"/>
  <c r="W75" i="2" s="1"/>
  <c r="Q76" i="2"/>
  <c r="V76" i="2"/>
  <c r="W76" i="2" s="1"/>
  <c r="Q77" i="2"/>
  <c r="V77" i="2"/>
  <c r="W77" i="2" s="1"/>
  <c r="Q78" i="2"/>
  <c r="V78" i="2"/>
  <c r="W78" i="2" s="1"/>
  <c r="Q79" i="2"/>
  <c r="V79" i="2"/>
  <c r="W79" i="2" s="1"/>
  <c r="Q80" i="2"/>
  <c r="V80" i="2"/>
  <c r="W80" i="2" s="1"/>
  <c r="Q81" i="2"/>
  <c r="V81" i="2"/>
  <c r="W81" i="2" s="1"/>
  <c r="Q82" i="2"/>
  <c r="V82" i="2"/>
  <c r="W82" i="2" s="1"/>
  <c r="Q83" i="2"/>
  <c r="V83" i="2"/>
  <c r="W83" i="2" s="1"/>
  <c r="Q84" i="2"/>
  <c r="V84" i="2"/>
  <c r="W84" i="2" s="1"/>
  <c r="Q85" i="2"/>
  <c r="V85" i="2"/>
  <c r="W85" i="2" s="1"/>
  <c r="Q86" i="2"/>
  <c r="V86" i="2"/>
  <c r="W86" i="2" s="1"/>
  <c r="Q87" i="2"/>
  <c r="V87" i="2"/>
  <c r="W87" i="2" s="1"/>
  <c r="Q88" i="2"/>
  <c r="V88" i="2"/>
  <c r="W88" i="2" s="1"/>
  <c r="Q89" i="2"/>
  <c r="V89" i="2"/>
  <c r="W89" i="2" s="1"/>
  <c r="Q90" i="2"/>
  <c r="V90" i="2"/>
  <c r="W90" i="2" s="1"/>
  <c r="Q91" i="2"/>
  <c r="V91" i="2"/>
  <c r="W91" i="2" s="1"/>
  <c r="Q92" i="2"/>
  <c r="V92" i="2"/>
  <c r="W92" i="2" s="1"/>
  <c r="Q93" i="2"/>
  <c r="V93" i="2"/>
  <c r="W93" i="2" s="1"/>
  <c r="Q94" i="2"/>
  <c r="V94" i="2"/>
  <c r="W94" i="2" s="1"/>
  <c r="Q95" i="2"/>
  <c r="V95" i="2"/>
  <c r="W95" i="2" s="1"/>
  <c r="Q96" i="2"/>
  <c r="V96" i="2"/>
  <c r="W96" i="2" s="1"/>
  <c r="Q97" i="2"/>
  <c r="V97" i="2"/>
  <c r="W97" i="2" s="1"/>
  <c r="Q98" i="2"/>
  <c r="V98" i="2"/>
  <c r="W98" i="2" s="1"/>
  <c r="Q99" i="2"/>
  <c r="V99" i="2"/>
  <c r="W99" i="2" s="1"/>
  <c r="Q100" i="2"/>
  <c r="V100" i="2"/>
  <c r="W100" i="2" s="1"/>
  <c r="Q101" i="2"/>
  <c r="V101" i="2"/>
  <c r="W101" i="2" s="1"/>
  <c r="Q102" i="2"/>
  <c r="V102" i="2"/>
  <c r="W102" i="2" s="1"/>
  <c r="Q103" i="2"/>
  <c r="V103" i="2"/>
  <c r="W103" i="2" s="1"/>
  <c r="Q104" i="2"/>
  <c r="V104" i="2"/>
  <c r="W104" i="2" s="1"/>
  <c r="Q105" i="2"/>
  <c r="V105" i="2"/>
  <c r="W105" i="2" s="1"/>
  <c r="Q106" i="2"/>
  <c r="V106" i="2"/>
  <c r="W106" i="2" s="1"/>
  <c r="Q107" i="2"/>
  <c r="V107" i="2"/>
  <c r="W107" i="2" s="1"/>
  <c r="Q108" i="2"/>
  <c r="V108" i="2"/>
  <c r="W108" i="2" s="1"/>
  <c r="Q109" i="2"/>
  <c r="V109" i="2"/>
  <c r="W109" i="2" s="1"/>
  <c r="Q110" i="2"/>
  <c r="V110" i="2"/>
  <c r="W110" i="2" s="1"/>
  <c r="Q111" i="2"/>
  <c r="V111" i="2"/>
  <c r="W111" i="2" s="1"/>
  <c r="Q112" i="2"/>
  <c r="V112" i="2"/>
  <c r="W112" i="2" s="1"/>
  <c r="Q113" i="2"/>
  <c r="V113" i="2"/>
  <c r="W113" i="2" s="1"/>
  <c r="Q114" i="2"/>
  <c r="V114" i="2"/>
  <c r="W114" i="2" s="1"/>
  <c r="Q115" i="2"/>
  <c r="V115" i="2"/>
  <c r="W115" i="2" s="1"/>
  <c r="Q116" i="2"/>
  <c r="V116" i="2"/>
  <c r="W116" i="2" s="1"/>
  <c r="Q117" i="2"/>
  <c r="V117" i="2"/>
  <c r="W117" i="2" s="1"/>
  <c r="Q118" i="2"/>
  <c r="V118" i="2"/>
  <c r="W118" i="2" s="1"/>
  <c r="Q119" i="2"/>
  <c r="V119" i="2"/>
  <c r="W119" i="2" s="1"/>
  <c r="Q120" i="2"/>
  <c r="V120" i="2"/>
  <c r="W120" i="2" s="1"/>
  <c r="Q121" i="2"/>
  <c r="V121" i="2"/>
  <c r="W121" i="2" s="1"/>
  <c r="Q122" i="2"/>
  <c r="V122" i="2"/>
  <c r="W122" i="2" s="1"/>
  <c r="Q123" i="2"/>
  <c r="V123" i="2"/>
  <c r="W123" i="2" s="1"/>
  <c r="Q124" i="2"/>
  <c r="V124" i="2"/>
  <c r="W124" i="2" s="1"/>
  <c r="Q125" i="2"/>
  <c r="V125" i="2"/>
  <c r="W125" i="2" s="1"/>
  <c r="Q126" i="2"/>
  <c r="V126" i="2"/>
  <c r="W126" i="2" s="1"/>
  <c r="Q127" i="2"/>
  <c r="V127" i="2"/>
  <c r="W127" i="2" s="1"/>
  <c r="Q128" i="2"/>
  <c r="V128" i="2"/>
  <c r="W128" i="2" s="1"/>
  <c r="Q129" i="2"/>
  <c r="V129" i="2"/>
  <c r="W129" i="2" s="1"/>
  <c r="Q130" i="2"/>
  <c r="V130" i="2"/>
  <c r="W130" i="2" s="1"/>
  <c r="Q131" i="2"/>
  <c r="V131" i="2"/>
  <c r="W131" i="2" s="1"/>
  <c r="Q132" i="2"/>
  <c r="V132" i="2"/>
  <c r="W132" i="2" s="1"/>
  <c r="Q133" i="2"/>
  <c r="V133" i="2"/>
  <c r="W133" i="2" s="1"/>
  <c r="Q134" i="2"/>
  <c r="V134" i="2"/>
  <c r="W134" i="2" s="1"/>
  <c r="Q135" i="2"/>
  <c r="V135" i="2"/>
  <c r="W135" i="2" s="1"/>
  <c r="Q136" i="2"/>
  <c r="V136" i="2"/>
  <c r="W136" i="2" s="1"/>
  <c r="Q137" i="2"/>
  <c r="V137" i="2"/>
  <c r="W137" i="2" s="1"/>
  <c r="Q138" i="2"/>
  <c r="V138" i="2"/>
  <c r="W138" i="2" s="1"/>
  <c r="Q139" i="2"/>
  <c r="V139" i="2"/>
  <c r="W139" i="2" s="1"/>
  <c r="Q140" i="2"/>
  <c r="V140" i="2"/>
  <c r="W140" i="2" s="1"/>
  <c r="Q141" i="2"/>
  <c r="V141" i="2"/>
  <c r="W141" i="2" s="1"/>
  <c r="Q142" i="2"/>
  <c r="V142" i="2"/>
  <c r="W142" i="2" s="1"/>
  <c r="Q143" i="2"/>
  <c r="V143" i="2"/>
  <c r="W143" i="2" s="1"/>
  <c r="Q144" i="2"/>
  <c r="V144" i="2"/>
  <c r="W144" i="2" s="1"/>
  <c r="Q145" i="2"/>
  <c r="V145" i="2"/>
  <c r="W145" i="2" s="1"/>
  <c r="Q146" i="2"/>
  <c r="V146" i="2"/>
  <c r="W146" i="2" s="1"/>
  <c r="Q147" i="2"/>
  <c r="V147" i="2"/>
  <c r="W147" i="2" s="1"/>
  <c r="Q148" i="2"/>
  <c r="V148" i="2"/>
  <c r="W148" i="2" s="1"/>
  <c r="Q149" i="2"/>
  <c r="V149" i="2"/>
  <c r="W149" i="2" s="1"/>
  <c r="Q150" i="2"/>
  <c r="V150" i="2"/>
  <c r="W150" i="2" s="1"/>
  <c r="Q151" i="2"/>
  <c r="V151" i="2"/>
  <c r="W151" i="2" s="1"/>
  <c r="Q152" i="2"/>
  <c r="V152" i="2"/>
  <c r="W152" i="2" s="1"/>
  <c r="Q153" i="2"/>
  <c r="V153" i="2"/>
  <c r="W153" i="2" s="1"/>
  <c r="Q154" i="2"/>
  <c r="V154" i="2"/>
  <c r="W154" i="2" s="1"/>
  <c r="Q155" i="2"/>
  <c r="V155" i="2"/>
  <c r="W155" i="2" s="1"/>
  <c r="Q156" i="2"/>
  <c r="V156" i="2"/>
  <c r="W156" i="2" s="1"/>
  <c r="Q157" i="2"/>
  <c r="V157" i="2"/>
  <c r="W157" i="2" s="1"/>
  <c r="Q158" i="2"/>
  <c r="V158" i="2"/>
  <c r="W158" i="2" s="1"/>
  <c r="Q159" i="2"/>
  <c r="V159" i="2"/>
  <c r="W159" i="2" s="1"/>
  <c r="Q160" i="2"/>
  <c r="V160" i="2"/>
  <c r="W160" i="2" s="1"/>
  <c r="Q161" i="2"/>
  <c r="V161" i="2"/>
  <c r="W161" i="2" s="1"/>
  <c r="Q162" i="2"/>
  <c r="V162" i="2"/>
  <c r="W162" i="2" s="1"/>
  <c r="Q163" i="2"/>
  <c r="V163" i="2"/>
  <c r="W163" i="2" s="1"/>
  <c r="Q164" i="2"/>
  <c r="V164" i="2"/>
  <c r="W164" i="2" s="1"/>
  <c r="Q165" i="2"/>
  <c r="V165" i="2"/>
  <c r="W165" i="2" s="1"/>
  <c r="Q166" i="2"/>
  <c r="V166" i="2"/>
  <c r="W166" i="2" s="1"/>
  <c r="Q167" i="2"/>
  <c r="V167" i="2"/>
  <c r="W167" i="2" s="1"/>
  <c r="Q168" i="2"/>
  <c r="V168" i="2"/>
  <c r="W168" i="2" s="1"/>
  <c r="Q169" i="2"/>
  <c r="V169" i="2"/>
  <c r="W169" i="2" s="1"/>
  <c r="Q170" i="2"/>
  <c r="V170" i="2"/>
  <c r="W170" i="2" s="1"/>
  <c r="Q171" i="2"/>
  <c r="V171" i="2"/>
  <c r="W171" i="2" s="1"/>
  <c r="Q172" i="2"/>
  <c r="V172" i="2"/>
  <c r="W172" i="2" s="1"/>
  <c r="Q173" i="2"/>
  <c r="V173" i="2"/>
  <c r="W173" i="2" s="1"/>
  <c r="Q174" i="2"/>
  <c r="V174" i="2"/>
  <c r="W174" i="2" s="1"/>
  <c r="Q175" i="2"/>
  <c r="V175" i="2"/>
  <c r="W175" i="2" s="1"/>
  <c r="Q176" i="2"/>
  <c r="V176" i="2"/>
  <c r="W176" i="2" s="1"/>
  <c r="Q177" i="2"/>
  <c r="V177" i="2"/>
  <c r="W177" i="2" s="1"/>
  <c r="Q178" i="2"/>
  <c r="V178" i="2"/>
  <c r="W178" i="2" s="1"/>
  <c r="Q179" i="2"/>
  <c r="V179" i="2"/>
  <c r="W179" i="2" s="1"/>
  <c r="Q180" i="2"/>
  <c r="V180" i="2"/>
  <c r="W180" i="2" s="1"/>
  <c r="Q181" i="2"/>
  <c r="V181" i="2"/>
  <c r="W181" i="2" s="1"/>
  <c r="Q182" i="2"/>
  <c r="V182" i="2"/>
  <c r="W182" i="2" s="1"/>
  <c r="Q183" i="2"/>
  <c r="V183" i="2"/>
  <c r="W183" i="2" s="1"/>
  <c r="Q184" i="2"/>
  <c r="V184" i="2"/>
  <c r="W184" i="2" s="1"/>
  <c r="Q185" i="2"/>
  <c r="V185" i="2"/>
  <c r="W185" i="2" s="1"/>
  <c r="Q186" i="2"/>
  <c r="V186" i="2"/>
  <c r="W186" i="2" s="1"/>
  <c r="Q187" i="2"/>
  <c r="V187" i="2"/>
  <c r="W187" i="2" s="1"/>
  <c r="Q188" i="2"/>
  <c r="V188" i="2"/>
  <c r="W188" i="2" s="1"/>
  <c r="Q189" i="2"/>
  <c r="V189" i="2"/>
  <c r="W189" i="2" s="1"/>
  <c r="Q190" i="2"/>
  <c r="V190" i="2"/>
  <c r="W190" i="2" s="1"/>
  <c r="Q191" i="2"/>
  <c r="V191" i="2"/>
  <c r="W191" i="2" s="1"/>
  <c r="Q192" i="2"/>
  <c r="V192" i="2"/>
  <c r="W192" i="2" s="1"/>
  <c r="Q193" i="2"/>
  <c r="V193" i="2"/>
  <c r="W193" i="2" s="1"/>
  <c r="Q194" i="2"/>
  <c r="V194" i="2"/>
  <c r="W194" i="2" s="1"/>
  <c r="Q195" i="2"/>
  <c r="V195" i="2"/>
  <c r="W195" i="2" s="1"/>
  <c r="Q196" i="2"/>
  <c r="V196" i="2"/>
  <c r="W196" i="2" s="1"/>
  <c r="Q197" i="2"/>
  <c r="V197" i="2"/>
  <c r="W197" i="2" s="1"/>
  <c r="Q198" i="2"/>
  <c r="V198" i="2"/>
  <c r="W198" i="2" s="1"/>
  <c r="Q199" i="2"/>
  <c r="V199" i="2"/>
  <c r="W199" i="2" s="1"/>
  <c r="Q200" i="2"/>
  <c r="V200" i="2"/>
  <c r="W200" i="2" s="1"/>
  <c r="Q201" i="2"/>
  <c r="V201" i="2"/>
  <c r="W201" i="2" s="1"/>
  <c r="Q202" i="2"/>
  <c r="V202" i="2"/>
  <c r="W202" i="2" s="1"/>
  <c r="Q203" i="2"/>
  <c r="V203" i="2"/>
  <c r="W203" i="2" s="1"/>
  <c r="G204" i="2"/>
  <c r="H204" i="2"/>
  <c r="I204" i="2"/>
  <c r="J204" i="2"/>
  <c r="K204" i="2"/>
  <c r="L204" i="2"/>
  <c r="Q204" i="2"/>
  <c r="V204" i="2"/>
  <c r="W204" i="2" s="1"/>
  <c r="G205" i="2"/>
  <c r="H205" i="2"/>
  <c r="I205" i="2"/>
  <c r="J205" i="2"/>
  <c r="K205" i="2"/>
  <c r="L205" i="2"/>
  <c r="Q205" i="2"/>
  <c r="V205" i="2"/>
  <c r="W205" i="2" s="1"/>
  <c r="V6" i="2"/>
  <c r="W6" i="2" s="1"/>
  <c r="V7" i="2"/>
  <c r="W7" i="2" s="1"/>
  <c r="V8" i="2"/>
  <c r="W8" i="2" s="1"/>
  <c r="V9" i="2"/>
  <c r="W9" i="2" s="1"/>
  <c r="V10" i="2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26" i="2"/>
  <c r="W26" i="2" s="1"/>
  <c r="V27" i="2"/>
  <c r="W27" i="2" s="1"/>
  <c r="V28" i="2"/>
  <c r="W28" i="2" s="1"/>
  <c r="V29" i="2"/>
  <c r="W29" i="2" s="1"/>
  <c r="V30" i="2"/>
  <c r="W30" i="2" s="1"/>
  <c r="V31" i="2"/>
  <c r="W31" i="2" s="1"/>
  <c r="V32" i="2"/>
  <c r="W32" i="2" s="1"/>
  <c r="V33" i="2"/>
  <c r="W33" i="2" s="1"/>
  <c r="V34" i="2"/>
  <c r="W34" i="2" s="1"/>
  <c r="V35" i="2"/>
  <c r="W35" i="2" s="1"/>
  <c r="V36" i="2"/>
  <c r="W36" i="2" s="1"/>
  <c r="V37" i="2"/>
  <c r="W37" i="2" s="1"/>
  <c r="V38" i="2"/>
  <c r="W38" i="2" s="1"/>
  <c r="V39" i="2"/>
  <c r="W39" i="2" s="1"/>
  <c r="V40" i="2"/>
  <c r="W40" i="2" s="1"/>
  <c r="V41" i="2"/>
  <c r="W41" i="2" s="1"/>
  <c r="V42" i="2"/>
  <c r="W42" i="2" s="1"/>
  <c r="V43" i="2"/>
  <c r="W43" i="2" s="1"/>
  <c r="V44" i="2"/>
  <c r="W44" i="2" s="1"/>
  <c r="V45" i="2"/>
  <c r="W45" i="2" s="1"/>
  <c r="V46" i="2"/>
  <c r="W46" i="2" s="1"/>
  <c r="V47" i="2"/>
  <c r="W47" i="2" s="1"/>
  <c r="V48" i="2"/>
  <c r="W48" i="2" s="1"/>
  <c r="V49" i="2"/>
  <c r="W49" i="2" s="1"/>
  <c r="V50" i="2"/>
  <c r="W50" i="2" s="1"/>
  <c r="V51" i="2"/>
  <c r="W51" i="2" s="1"/>
  <c r="V52" i="2"/>
  <c r="W52" i="2" s="1"/>
  <c r="V53" i="2"/>
  <c r="W53" i="2" s="1"/>
  <c r="V54" i="2"/>
  <c r="W54" i="2" s="1"/>
  <c r="V55" i="2"/>
  <c r="W55" i="2" s="1"/>
  <c r="V56" i="2"/>
  <c r="W56" i="2" s="1"/>
  <c r="V57" i="2"/>
  <c r="W57" i="2" s="1"/>
  <c r="V58" i="2"/>
  <c r="W58" i="2" s="1"/>
  <c r="V59" i="2"/>
  <c r="W59" i="2" s="1"/>
  <c r="V60" i="2"/>
  <c r="W60" i="2" s="1"/>
  <c r="V61" i="2"/>
  <c r="W61" i="2" s="1"/>
  <c r="V62" i="2"/>
  <c r="W62" i="2" s="1"/>
  <c r="V63" i="2"/>
  <c r="W63" i="2" s="1"/>
  <c r="V5" i="2"/>
  <c r="W5" i="2" s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5" i="2"/>
  <c r="Z4" i="2"/>
  <c r="L9" i="2"/>
  <c r="K9" i="2"/>
  <c r="L8" i="2"/>
  <c r="K8" i="2"/>
  <c r="L7" i="2"/>
  <c r="K7" i="2"/>
  <c r="L6" i="2"/>
  <c r="K6" i="2"/>
  <c r="L5" i="2"/>
  <c r="K5" i="2"/>
  <c r="T4" i="2"/>
  <c r="AA4" i="2" s="1"/>
  <c r="W10" i="2"/>
  <c r="W18" i="2"/>
  <c r="A6" i="2"/>
  <c r="A7" i="2" s="1"/>
  <c r="A8" i="2" s="1"/>
  <c r="X134" i="2" l="1"/>
  <c r="X91" i="2"/>
  <c r="X192" i="2"/>
  <c r="X159" i="2"/>
  <c r="X103" i="2"/>
  <c r="X178" i="2"/>
  <c r="X77" i="2"/>
  <c r="X196" i="2"/>
  <c r="X188" i="2"/>
  <c r="X166" i="2"/>
  <c r="X200" i="2"/>
  <c r="X146" i="2"/>
  <c r="X120" i="2"/>
  <c r="X104" i="2"/>
  <c r="S205" i="2"/>
  <c r="Z205" i="2" s="1"/>
  <c r="X202" i="2"/>
  <c r="X204" i="2"/>
  <c r="S204" i="2"/>
  <c r="Z204" i="2" s="1"/>
  <c r="X198" i="2"/>
  <c r="X194" i="2"/>
  <c r="X190" i="2"/>
  <c r="X171" i="2"/>
  <c r="X187" i="2"/>
  <c r="X186" i="2"/>
  <c r="X183" i="2"/>
  <c r="X180" i="2"/>
  <c r="X173" i="2"/>
  <c r="X168" i="2"/>
  <c r="X161" i="2"/>
  <c r="X116" i="2"/>
  <c r="X185" i="2"/>
  <c r="X184" i="2"/>
  <c r="X175" i="2"/>
  <c r="X170" i="2"/>
  <c r="X163" i="2"/>
  <c r="X158" i="2"/>
  <c r="X142" i="2"/>
  <c r="X191" i="2"/>
  <c r="X189" i="2"/>
  <c r="X181" i="2"/>
  <c r="X177" i="2"/>
  <c r="X172" i="2"/>
  <c r="X165" i="2"/>
  <c r="X160" i="2"/>
  <c r="X205" i="2"/>
  <c r="X203" i="2"/>
  <c r="X201" i="2"/>
  <c r="X197" i="2"/>
  <c r="X195" i="2"/>
  <c r="X193" i="2"/>
  <c r="X179" i="2"/>
  <c r="X174" i="2"/>
  <c r="X167" i="2"/>
  <c r="X162" i="2"/>
  <c r="X156" i="2"/>
  <c r="X154" i="2"/>
  <c r="X150" i="2"/>
  <c r="X138" i="2"/>
  <c r="X199" i="2"/>
  <c r="X182" i="2"/>
  <c r="X176" i="2"/>
  <c r="X169" i="2"/>
  <c r="X164" i="2"/>
  <c r="X128" i="2"/>
  <c r="X153" i="2"/>
  <c r="X155" i="2"/>
  <c r="X157" i="2"/>
  <c r="X110" i="2"/>
  <c r="X151" i="2"/>
  <c r="X147" i="2"/>
  <c r="X143" i="2"/>
  <c r="X139" i="2"/>
  <c r="X135" i="2"/>
  <c r="X130" i="2"/>
  <c r="X118" i="2"/>
  <c r="X83" i="2"/>
  <c r="X97" i="2"/>
  <c r="X111" i="2"/>
  <c r="X112" i="2"/>
  <c r="X115" i="2"/>
  <c r="X117" i="2"/>
  <c r="X119" i="2"/>
  <c r="X121" i="2"/>
  <c r="X123" i="2"/>
  <c r="X125" i="2"/>
  <c r="X127" i="2"/>
  <c r="X129" i="2"/>
  <c r="X131" i="2"/>
  <c r="X89" i="2"/>
  <c r="X99" i="2"/>
  <c r="X102" i="2"/>
  <c r="X105" i="2"/>
  <c r="X108" i="2"/>
  <c r="X113" i="2"/>
  <c r="X73" i="2"/>
  <c r="X95" i="2"/>
  <c r="X79" i="2"/>
  <c r="X98" i="2"/>
  <c r="X101" i="2"/>
  <c r="X126" i="2"/>
  <c r="X114" i="2"/>
  <c r="X149" i="2"/>
  <c r="X145" i="2"/>
  <c r="X141" i="2"/>
  <c r="X137" i="2"/>
  <c r="X133" i="2"/>
  <c r="X124" i="2"/>
  <c r="X109" i="2"/>
  <c r="X152" i="2"/>
  <c r="X148" i="2"/>
  <c r="X144" i="2"/>
  <c r="X140" i="2"/>
  <c r="X136" i="2"/>
  <c r="X132" i="2"/>
  <c r="X122" i="2"/>
  <c r="X107" i="2"/>
  <c r="X106" i="2"/>
  <c r="X100" i="2"/>
  <c r="X85" i="2"/>
  <c r="L64" i="2"/>
  <c r="G64" i="2"/>
  <c r="H64" i="2"/>
  <c r="I64" i="2"/>
  <c r="A67" i="2"/>
  <c r="J64" i="2"/>
  <c r="K64" i="2"/>
  <c r="X75" i="2"/>
  <c r="X81" i="2"/>
  <c r="X87" i="2"/>
  <c r="X93" i="2"/>
  <c r="X64" i="2"/>
  <c r="X66" i="2"/>
  <c r="X68" i="2"/>
  <c r="X70" i="2"/>
  <c r="X72" i="2"/>
  <c r="X74" i="2"/>
  <c r="X76" i="2"/>
  <c r="X78" i="2"/>
  <c r="X80" i="2"/>
  <c r="X82" i="2"/>
  <c r="X84" i="2"/>
  <c r="X86" i="2"/>
  <c r="X88" i="2"/>
  <c r="X90" i="2"/>
  <c r="X92" i="2"/>
  <c r="X94" i="2"/>
  <c r="X96" i="2"/>
  <c r="X65" i="2"/>
  <c r="X67" i="2"/>
  <c r="X69" i="2"/>
  <c r="X71" i="2"/>
  <c r="I5" i="2"/>
  <c r="J5" i="2"/>
  <c r="A9" i="2"/>
  <c r="G6" i="2"/>
  <c r="H6" i="2"/>
  <c r="J6" i="2"/>
  <c r="I6" i="2"/>
  <c r="X7" i="2"/>
  <c r="X8" i="2"/>
  <c r="G5" i="2"/>
  <c r="X15" i="2"/>
  <c r="H5" i="2"/>
  <c r="X60" i="2"/>
  <c r="X54" i="2"/>
  <c r="X48" i="2"/>
  <c r="X42" i="2"/>
  <c r="X36" i="2"/>
  <c r="X30" i="2"/>
  <c r="X24" i="2"/>
  <c r="X18" i="2"/>
  <c r="X12" i="2"/>
  <c r="X6" i="2"/>
  <c r="X59" i="2"/>
  <c r="X53" i="2"/>
  <c r="X47" i="2"/>
  <c r="X41" i="2"/>
  <c r="X35" i="2"/>
  <c r="X29" i="2"/>
  <c r="X23" i="2"/>
  <c r="X17" i="2"/>
  <c r="X11" i="2"/>
  <c r="X58" i="2"/>
  <c r="X52" i="2"/>
  <c r="X46" i="2"/>
  <c r="X40" i="2"/>
  <c r="X34" i="2"/>
  <c r="X28" i="2"/>
  <c r="X22" i="2"/>
  <c r="X16" i="2"/>
  <c r="X10" i="2"/>
  <c r="X63" i="2"/>
  <c r="X51" i="2"/>
  <c r="X39" i="2"/>
  <c r="X9" i="2"/>
  <c r="X57" i="2"/>
  <c r="X45" i="2"/>
  <c r="X33" i="2"/>
  <c r="X27" i="2"/>
  <c r="X21" i="2"/>
  <c r="X5" i="2"/>
  <c r="X62" i="2"/>
  <c r="X56" i="2"/>
  <c r="X50" i="2"/>
  <c r="X44" i="2"/>
  <c r="X38" i="2"/>
  <c r="X32" i="2"/>
  <c r="X26" i="2"/>
  <c r="X20" i="2"/>
  <c r="X14" i="2"/>
  <c r="X61" i="2"/>
  <c r="X55" i="2"/>
  <c r="X49" i="2"/>
  <c r="X43" i="2"/>
  <c r="X37" i="2"/>
  <c r="X31" i="2"/>
  <c r="X25" i="2"/>
  <c r="X19" i="2"/>
  <c r="X13" i="2"/>
  <c r="S64" i="2" l="1"/>
  <c r="Z64" i="2" s="1"/>
  <c r="I65" i="2"/>
  <c r="A68" i="2"/>
  <c r="J65" i="2"/>
  <c r="K65" i="2"/>
  <c r="L65" i="2"/>
  <c r="G65" i="2"/>
  <c r="H65" i="2"/>
  <c r="A10" i="2"/>
  <c r="J7" i="2"/>
  <c r="I7" i="2"/>
  <c r="G7" i="2"/>
  <c r="H7" i="2"/>
  <c r="S6" i="2"/>
  <c r="Z6" i="2" s="1"/>
  <c r="S5" i="2"/>
  <c r="Z5" i="2" s="1"/>
  <c r="L66" i="2" l="1"/>
  <c r="G66" i="2"/>
  <c r="H66" i="2"/>
  <c r="I66" i="2"/>
  <c r="A69" i="2"/>
  <c r="J66" i="2"/>
  <c r="K66" i="2"/>
  <c r="S65" i="2"/>
  <c r="Z65" i="2" s="1"/>
  <c r="S7" i="2"/>
  <c r="A11" i="2"/>
  <c r="J8" i="2"/>
  <c r="I8" i="2"/>
  <c r="H8" i="2"/>
  <c r="G8" i="2"/>
  <c r="T6" i="2"/>
  <c r="AA6" i="2" s="1"/>
  <c r="T5" i="2"/>
  <c r="AA5" i="2" s="1"/>
  <c r="I67" i="2" l="1"/>
  <c r="A70" i="2"/>
  <c r="J67" i="2"/>
  <c r="K67" i="2"/>
  <c r="L67" i="2"/>
  <c r="G67" i="2"/>
  <c r="H67" i="2"/>
  <c r="S66" i="2"/>
  <c r="Z66" i="2" s="1"/>
  <c r="T7" i="2"/>
  <c r="AA7" i="2" s="1"/>
  <c r="Z7" i="2"/>
  <c r="S8" i="2"/>
  <c r="Z8" i="2" s="1"/>
  <c r="A12" i="2"/>
  <c r="G9" i="2"/>
  <c r="H9" i="2"/>
  <c r="J9" i="2"/>
  <c r="I9" i="2"/>
  <c r="S67" i="2" l="1"/>
  <c r="Z67" i="2" s="1"/>
  <c r="L68" i="2"/>
  <c r="H68" i="2"/>
  <c r="I68" i="2"/>
  <c r="A71" i="2"/>
  <c r="J68" i="2"/>
  <c r="G68" i="2"/>
  <c r="K68" i="2"/>
  <c r="S9" i="2"/>
  <c r="A13" i="2"/>
  <c r="L10" i="2"/>
  <c r="J10" i="2"/>
  <c r="K10" i="2"/>
  <c r="I10" i="2"/>
  <c r="G10" i="2"/>
  <c r="H10" i="2"/>
  <c r="T8" i="2"/>
  <c r="AA8" i="2" s="1"/>
  <c r="I69" i="2" l="1"/>
  <c r="A72" i="2"/>
  <c r="K69" i="2"/>
  <c r="L69" i="2"/>
  <c r="G69" i="2"/>
  <c r="H69" i="2"/>
  <c r="J69" i="2"/>
  <c r="S68" i="2"/>
  <c r="Z68" i="2" s="1"/>
  <c r="T9" i="2"/>
  <c r="AA9" i="2" s="1"/>
  <c r="Z9" i="2"/>
  <c r="S10" i="2"/>
  <c r="A14" i="2"/>
  <c r="L11" i="2"/>
  <c r="G11" i="2"/>
  <c r="H11" i="2"/>
  <c r="I11" i="2"/>
  <c r="K11" i="2"/>
  <c r="J11" i="2"/>
  <c r="S69" i="2" l="1"/>
  <c r="Z69" i="2" s="1"/>
  <c r="L70" i="2"/>
  <c r="H70" i="2"/>
  <c r="I70" i="2"/>
  <c r="J70" i="2"/>
  <c r="A73" i="2"/>
  <c r="G70" i="2"/>
  <c r="K70" i="2"/>
  <c r="T10" i="2"/>
  <c r="AA10" i="2" s="1"/>
  <c r="Z10" i="2"/>
  <c r="A15" i="2"/>
  <c r="G12" i="2"/>
  <c r="H12" i="2"/>
  <c r="L12" i="2"/>
  <c r="J12" i="2"/>
  <c r="K12" i="2"/>
  <c r="I12" i="2"/>
  <c r="S11" i="2"/>
  <c r="Z11" i="2" s="1"/>
  <c r="S70" i="2" l="1"/>
  <c r="Z70" i="2" s="1"/>
  <c r="I71" i="2"/>
  <c r="A74" i="2"/>
  <c r="K71" i="2"/>
  <c r="L71" i="2"/>
  <c r="G71" i="2"/>
  <c r="H71" i="2"/>
  <c r="J71" i="2"/>
  <c r="T11" i="2"/>
  <c r="AA11" i="2" s="1"/>
  <c r="S12" i="2"/>
  <c r="Z12" i="2" s="1"/>
  <c r="A16" i="2"/>
  <c r="L13" i="2"/>
  <c r="J13" i="2"/>
  <c r="K13" i="2"/>
  <c r="I13" i="2"/>
  <c r="G13" i="2"/>
  <c r="H13" i="2"/>
  <c r="S71" i="2" l="1"/>
  <c r="Z71" i="2" s="1"/>
  <c r="L72" i="2"/>
  <c r="H72" i="2"/>
  <c r="J72" i="2"/>
  <c r="K72" i="2"/>
  <c r="A75" i="2"/>
  <c r="G72" i="2"/>
  <c r="I72" i="2"/>
  <c r="A17" i="2"/>
  <c r="L14" i="2"/>
  <c r="J14" i="2"/>
  <c r="G14" i="2"/>
  <c r="K14" i="2"/>
  <c r="I14" i="2"/>
  <c r="H14" i="2"/>
  <c r="S13" i="2"/>
  <c r="Z13" i="2" s="1"/>
  <c r="T12" i="2"/>
  <c r="AA12" i="2" s="1"/>
  <c r="S72" i="2" l="1"/>
  <c r="Z72" i="2" s="1"/>
  <c r="I73" i="2"/>
  <c r="A76" i="2"/>
  <c r="G73" i="2"/>
  <c r="H73" i="2"/>
  <c r="L73" i="2"/>
  <c r="J73" i="2"/>
  <c r="K73" i="2"/>
  <c r="S14" i="2"/>
  <c r="Z14" i="2" s="1"/>
  <c r="T13" i="2"/>
  <c r="AA13" i="2" s="1"/>
  <c r="A18" i="2"/>
  <c r="G15" i="2"/>
  <c r="H15" i="2"/>
  <c r="L15" i="2"/>
  <c r="J15" i="2"/>
  <c r="K15" i="2"/>
  <c r="I15" i="2"/>
  <c r="S73" i="2" l="1"/>
  <c r="Z73" i="2" s="1"/>
  <c r="L74" i="2"/>
  <c r="J74" i="2"/>
  <c r="I74" i="2"/>
  <c r="G74" i="2"/>
  <c r="H74" i="2"/>
  <c r="A77" i="2"/>
  <c r="K74" i="2"/>
  <c r="S15" i="2"/>
  <c r="T14" i="2"/>
  <c r="AA14" i="2" s="1"/>
  <c r="A19" i="2"/>
  <c r="L16" i="2"/>
  <c r="J16" i="2"/>
  <c r="K16" i="2"/>
  <c r="I16" i="2"/>
  <c r="G16" i="2"/>
  <c r="H16" i="2"/>
  <c r="S74" i="2" l="1"/>
  <c r="Z74" i="2" s="1"/>
  <c r="I75" i="2"/>
  <c r="A78" i="2"/>
  <c r="G75" i="2"/>
  <c r="K75" i="2"/>
  <c r="H75" i="2"/>
  <c r="J75" i="2"/>
  <c r="L75" i="2"/>
  <c r="T15" i="2"/>
  <c r="AA15" i="2" s="1"/>
  <c r="Z15" i="2"/>
  <c r="S16" i="2"/>
  <c r="A20" i="2"/>
  <c r="L17" i="2"/>
  <c r="J17" i="2"/>
  <c r="I17" i="2"/>
  <c r="K17" i="2"/>
  <c r="H17" i="2"/>
  <c r="G17" i="2"/>
  <c r="S75" i="2" l="1"/>
  <c r="Z75" i="2" s="1"/>
  <c r="L76" i="2"/>
  <c r="J76" i="2"/>
  <c r="H76" i="2"/>
  <c r="G76" i="2"/>
  <c r="I76" i="2"/>
  <c r="A79" i="2"/>
  <c r="K76" i="2"/>
  <c r="T16" i="2"/>
  <c r="AA16" i="2" s="1"/>
  <c r="Z16" i="2"/>
  <c r="S17" i="2"/>
  <c r="A21" i="2"/>
  <c r="G18" i="2"/>
  <c r="H18" i="2"/>
  <c r="L18" i="2"/>
  <c r="J18" i="2"/>
  <c r="K18" i="2"/>
  <c r="I18" i="2"/>
  <c r="S76" i="2" l="1"/>
  <c r="Z76" i="2" s="1"/>
  <c r="I77" i="2"/>
  <c r="A80" i="2"/>
  <c r="G77" i="2"/>
  <c r="J77" i="2"/>
  <c r="K77" i="2"/>
  <c r="L77" i="2"/>
  <c r="H77" i="2"/>
  <c r="T17" i="2"/>
  <c r="AA17" i="2" s="1"/>
  <c r="Z17" i="2"/>
  <c r="S18" i="2"/>
  <c r="A22" i="2"/>
  <c r="L19" i="2"/>
  <c r="J19" i="2"/>
  <c r="K19" i="2"/>
  <c r="I19" i="2"/>
  <c r="G19" i="2"/>
  <c r="H19" i="2"/>
  <c r="S77" i="2" l="1"/>
  <c r="Z77" i="2" s="1"/>
  <c r="L78" i="2"/>
  <c r="J78" i="2"/>
  <c r="G78" i="2"/>
  <c r="K78" i="2"/>
  <c r="A81" i="2"/>
  <c r="H78" i="2"/>
  <c r="I78" i="2"/>
  <c r="T18" i="2"/>
  <c r="AA18" i="2" s="1"/>
  <c r="Z18" i="2"/>
  <c r="S19" i="2"/>
  <c r="A23" i="2"/>
  <c r="L20" i="2"/>
  <c r="G20" i="2"/>
  <c r="K20" i="2"/>
  <c r="H20" i="2"/>
  <c r="I20" i="2"/>
  <c r="J20" i="2"/>
  <c r="I79" i="2" l="1"/>
  <c r="A82" i="2"/>
  <c r="G79" i="2"/>
  <c r="H79" i="2"/>
  <c r="L79" i="2"/>
  <c r="J79" i="2"/>
  <c r="K79" i="2"/>
  <c r="S78" i="2"/>
  <c r="Z78" i="2" s="1"/>
  <c r="T19" i="2"/>
  <c r="AA19" i="2" s="1"/>
  <c r="Z19" i="2"/>
  <c r="S20" i="2"/>
  <c r="A24" i="2"/>
  <c r="G21" i="2"/>
  <c r="H21" i="2"/>
  <c r="L21" i="2"/>
  <c r="J21" i="2"/>
  <c r="K21" i="2"/>
  <c r="I21" i="2"/>
  <c r="S79" i="2" l="1"/>
  <c r="Z79" i="2" s="1"/>
  <c r="L80" i="2"/>
  <c r="J80" i="2"/>
  <c r="I80" i="2"/>
  <c r="K80" i="2"/>
  <c r="G80" i="2"/>
  <c r="A83" i="2"/>
  <c r="H80" i="2"/>
  <c r="T20" i="2"/>
  <c r="AA20" i="2" s="1"/>
  <c r="Z20" i="2"/>
  <c r="S21" i="2"/>
  <c r="A25" i="2"/>
  <c r="L22" i="2"/>
  <c r="J22" i="2"/>
  <c r="K22" i="2"/>
  <c r="I22" i="2"/>
  <c r="G22" i="2"/>
  <c r="H22" i="2"/>
  <c r="S80" i="2" l="1"/>
  <c r="Z80" i="2" s="1"/>
  <c r="I81" i="2"/>
  <c r="A84" i="2"/>
  <c r="G81" i="2"/>
  <c r="S81" i="2" s="1"/>
  <c r="Z81" i="2" s="1"/>
  <c r="K81" i="2"/>
  <c r="H81" i="2"/>
  <c r="J81" i="2"/>
  <c r="L81" i="2"/>
  <c r="T21" i="2"/>
  <c r="AA21" i="2" s="1"/>
  <c r="Z21" i="2"/>
  <c r="A26" i="2"/>
  <c r="L23" i="2"/>
  <c r="J23" i="2"/>
  <c r="K23" i="2"/>
  <c r="G23" i="2"/>
  <c r="I23" i="2"/>
  <c r="H23" i="2"/>
  <c r="S22" i="2"/>
  <c r="L82" i="2" l="1"/>
  <c r="J82" i="2"/>
  <c r="H82" i="2"/>
  <c r="G82" i="2"/>
  <c r="S82" i="2" s="1"/>
  <c r="Z82" i="2" s="1"/>
  <c r="I82" i="2"/>
  <c r="A85" i="2"/>
  <c r="K82" i="2"/>
  <c r="T22" i="2"/>
  <c r="AA22" i="2" s="1"/>
  <c r="Z22" i="2"/>
  <c r="S23" i="2"/>
  <c r="A27" i="2"/>
  <c r="G24" i="2"/>
  <c r="H24" i="2"/>
  <c r="L24" i="2"/>
  <c r="J24" i="2"/>
  <c r="K24" i="2"/>
  <c r="I24" i="2"/>
  <c r="I83" i="2" l="1"/>
  <c r="A86" i="2"/>
  <c r="G83" i="2"/>
  <c r="J83" i="2"/>
  <c r="H83" i="2"/>
  <c r="K83" i="2"/>
  <c r="L83" i="2"/>
  <c r="T23" i="2"/>
  <c r="AA23" i="2" s="1"/>
  <c r="Z23" i="2"/>
  <c r="S24" i="2"/>
  <c r="A28" i="2"/>
  <c r="L25" i="2"/>
  <c r="J25" i="2"/>
  <c r="K25" i="2"/>
  <c r="I25" i="2"/>
  <c r="G25" i="2"/>
  <c r="H25" i="2"/>
  <c r="S83" i="2" l="1"/>
  <c r="Z83" i="2" s="1"/>
  <c r="L84" i="2"/>
  <c r="J84" i="2"/>
  <c r="G84" i="2"/>
  <c r="K84" i="2"/>
  <c r="A87" i="2"/>
  <c r="H84" i="2"/>
  <c r="I84" i="2"/>
  <c r="T24" i="2"/>
  <c r="AA24" i="2" s="1"/>
  <c r="Z24" i="2"/>
  <c r="A29" i="2"/>
  <c r="L26" i="2"/>
  <c r="J26" i="2"/>
  <c r="I26" i="2"/>
  <c r="K26" i="2"/>
  <c r="H26" i="2"/>
  <c r="G26" i="2"/>
  <c r="S25" i="2"/>
  <c r="I85" i="2" l="1"/>
  <c r="A88" i="2"/>
  <c r="G85" i="2"/>
  <c r="H85" i="2"/>
  <c r="L85" i="2"/>
  <c r="J85" i="2"/>
  <c r="K85" i="2"/>
  <c r="S84" i="2"/>
  <c r="Z84" i="2" s="1"/>
  <c r="T25" i="2"/>
  <c r="AA25" i="2" s="1"/>
  <c r="Z25" i="2"/>
  <c r="S26" i="2"/>
  <c r="A30" i="2"/>
  <c r="G27" i="2"/>
  <c r="H27" i="2"/>
  <c r="L27" i="2"/>
  <c r="J27" i="2"/>
  <c r="K27" i="2"/>
  <c r="I27" i="2"/>
  <c r="S85" i="2" l="1"/>
  <c r="Z85" i="2" s="1"/>
  <c r="L86" i="2"/>
  <c r="J86" i="2"/>
  <c r="I86" i="2"/>
  <c r="H86" i="2"/>
  <c r="A89" i="2"/>
  <c r="K86" i="2"/>
  <c r="G86" i="2"/>
  <c r="T26" i="2"/>
  <c r="AA26" i="2" s="1"/>
  <c r="Z26" i="2"/>
  <c r="S27" i="2"/>
  <c r="A31" i="2"/>
  <c r="L28" i="2"/>
  <c r="J28" i="2"/>
  <c r="K28" i="2"/>
  <c r="I28" i="2"/>
  <c r="G28" i="2"/>
  <c r="H28" i="2"/>
  <c r="I87" i="2" l="1"/>
  <c r="A90" i="2"/>
  <c r="G87" i="2"/>
  <c r="K87" i="2"/>
  <c r="H87" i="2"/>
  <c r="J87" i="2"/>
  <c r="L87" i="2"/>
  <c r="S86" i="2"/>
  <c r="Z86" i="2" s="1"/>
  <c r="T27" i="2"/>
  <c r="AA27" i="2" s="1"/>
  <c r="Z27" i="2"/>
  <c r="S28" i="2"/>
  <c r="A32" i="2"/>
  <c r="L29" i="2"/>
  <c r="J29" i="2"/>
  <c r="G29" i="2"/>
  <c r="I29" i="2"/>
  <c r="H29" i="2"/>
  <c r="K29" i="2"/>
  <c r="S87" i="2" l="1"/>
  <c r="Z87" i="2" s="1"/>
  <c r="L88" i="2"/>
  <c r="J88" i="2"/>
  <c r="H88" i="2"/>
  <c r="G88" i="2"/>
  <c r="S88" i="2" s="1"/>
  <c r="Z88" i="2" s="1"/>
  <c r="I88" i="2"/>
  <c r="A91" i="2"/>
  <c r="K88" i="2"/>
  <c r="T28" i="2"/>
  <c r="AA28" i="2" s="1"/>
  <c r="Z28" i="2"/>
  <c r="S29" i="2"/>
  <c r="A33" i="2"/>
  <c r="G30" i="2"/>
  <c r="H30" i="2"/>
  <c r="L30" i="2"/>
  <c r="J30" i="2"/>
  <c r="K30" i="2"/>
  <c r="I30" i="2"/>
  <c r="I89" i="2" l="1"/>
  <c r="A92" i="2"/>
  <c r="G89" i="2"/>
  <c r="J89" i="2"/>
  <c r="H89" i="2"/>
  <c r="K89" i="2"/>
  <c r="L89" i="2"/>
  <c r="T29" i="2"/>
  <c r="AA29" i="2" s="1"/>
  <c r="Z29" i="2"/>
  <c r="S30" i="2"/>
  <c r="A34" i="2"/>
  <c r="L31" i="2"/>
  <c r="J31" i="2"/>
  <c r="K31" i="2"/>
  <c r="I31" i="2"/>
  <c r="G31" i="2"/>
  <c r="H31" i="2"/>
  <c r="L90" i="2" l="1"/>
  <c r="J90" i="2"/>
  <c r="G90" i="2"/>
  <c r="K90" i="2"/>
  <c r="A93" i="2"/>
  <c r="H90" i="2"/>
  <c r="I90" i="2"/>
  <c r="S89" i="2"/>
  <c r="Z89" i="2" s="1"/>
  <c r="T30" i="2"/>
  <c r="AA30" i="2" s="1"/>
  <c r="Z30" i="2"/>
  <c r="S31" i="2"/>
  <c r="A35" i="2"/>
  <c r="L32" i="2"/>
  <c r="J32" i="2"/>
  <c r="I32" i="2"/>
  <c r="G32" i="2"/>
  <c r="K32" i="2"/>
  <c r="H32" i="2"/>
  <c r="I91" i="2" l="1"/>
  <c r="A94" i="2"/>
  <c r="G91" i="2"/>
  <c r="H91" i="2"/>
  <c r="L91" i="2"/>
  <c r="K91" i="2"/>
  <c r="J91" i="2"/>
  <c r="S90" i="2"/>
  <c r="Z90" i="2" s="1"/>
  <c r="T31" i="2"/>
  <c r="AA31" i="2" s="1"/>
  <c r="Z31" i="2"/>
  <c r="S32" i="2"/>
  <c r="A36" i="2"/>
  <c r="G33" i="2"/>
  <c r="H33" i="2"/>
  <c r="L33" i="2"/>
  <c r="J33" i="2"/>
  <c r="K33" i="2"/>
  <c r="I33" i="2"/>
  <c r="S91" i="2" l="1"/>
  <c r="Z91" i="2" s="1"/>
  <c r="L92" i="2"/>
  <c r="J92" i="2"/>
  <c r="I92" i="2"/>
  <c r="G92" i="2"/>
  <c r="H92" i="2"/>
  <c r="A95" i="2"/>
  <c r="K92" i="2"/>
  <c r="T32" i="2"/>
  <c r="AA32" i="2" s="1"/>
  <c r="Z32" i="2"/>
  <c r="S33" i="2"/>
  <c r="A37" i="2"/>
  <c r="L34" i="2"/>
  <c r="J34" i="2"/>
  <c r="K34" i="2"/>
  <c r="I34" i="2"/>
  <c r="G34" i="2"/>
  <c r="H34" i="2"/>
  <c r="S92" i="2" l="1"/>
  <c r="Z92" i="2" s="1"/>
  <c r="I93" i="2"/>
  <c r="A96" i="2"/>
  <c r="G93" i="2"/>
  <c r="K93" i="2"/>
  <c r="H93" i="2"/>
  <c r="J93" i="2"/>
  <c r="L93" i="2"/>
  <c r="T33" i="2"/>
  <c r="AA33" i="2" s="1"/>
  <c r="Z33" i="2"/>
  <c r="A38" i="2"/>
  <c r="L35" i="2"/>
  <c r="J35" i="2"/>
  <c r="K35" i="2"/>
  <c r="I35" i="2"/>
  <c r="G35" i="2"/>
  <c r="H35" i="2"/>
  <c r="S34" i="2"/>
  <c r="L94" i="2" l="1"/>
  <c r="J94" i="2"/>
  <c r="H94" i="2"/>
  <c r="K94" i="2"/>
  <c r="G94" i="2"/>
  <c r="S94" i="2" s="1"/>
  <c r="Z94" i="2" s="1"/>
  <c r="I94" i="2"/>
  <c r="A97" i="2"/>
  <c r="S93" i="2"/>
  <c r="Z93" i="2" s="1"/>
  <c r="S35" i="2"/>
  <c r="T34" i="2"/>
  <c r="AA34" i="2" s="1"/>
  <c r="Z34" i="2"/>
  <c r="A39" i="2"/>
  <c r="G36" i="2"/>
  <c r="H36" i="2"/>
  <c r="L36" i="2"/>
  <c r="J36" i="2"/>
  <c r="K36" i="2"/>
  <c r="I36" i="2"/>
  <c r="I95" i="2" l="1"/>
  <c r="A98" i="2"/>
  <c r="G95" i="2"/>
  <c r="J95" i="2"/>
  <c r="H95" i="2"/>
  <c r="K95" i="2"/>
  <c r="L95" i="2"/>
  <c r="T35" i="2"/>
  <c r="AA35" i="2" s="1"/>
  <c r="Z35" i="2"/>
  <c r="S36" i="2"/>
  <c r="A40" i="2"/>
  <c r="L37" i="2"/>
  <c r="J37" i="2"/>
  <c r="K37" i="2"/>
  <c r="I37" i="2"/>
  <c r="G37" i="2"/>
  <c r="H37" i="2"/>
  <c r="L96" i="2" l="1"/>
  <c r="J96" i="2"/>
  <c r="G96" i="2"/>
  <c r="K96" i="2"/>
  <c r="H96" i="2"/>
  <c r="I96" i="2"/>
  <c r="A99" i="2"/>
  <c r="S95" i="2"/>
  <c r="Z95" i="2" s="1"/>
  <c r="T36" i="2"/>
  <c r="AA36" i="2" s="1"/>
  <c r="Z36" i="2"/>
  <c r="A41" i="2"/>
  <c r="L38" i="2"/>
  <c r="J38" i="2"/>
  <c r="G38" i="2"/>
  <c r="K38" i="2"/>
  <c r="H38" i="2"/>
  <c r="I38" i="2"/>
  <c r="S37" i="2"/>
  <c r="S96" i="2" l="1"/>
  <c r="Z96" i="2" s="1"/>
  <c r="I97" i="2"/>
  <c r="G97" i="2"/>
  <c r="S97" i="2" s="1"/>
  <c r="Z97" i="2" s="1"/>
  <c r="H97" i="2"/>
  <c r="L97" i="2"/>
  <c r="J97" i="2"/>
  <c r="K97" i="2"/>
  <c r="A100" i="2"/>
  <c r="T37" i="2"/>
  <c r="AA37" i="2" s="1"/>
  <c r="Z37" i="2"/>
  <c r="S38" i="2"/>
  <c r="A42" i="2"/>
  <c r="G39" i="2"/>
  <c r="H39" i="2"/>
  <c r="L39" i="2"/>
  <c r="J39" i="2"/>
  <c r="K39" i="2"/>
  <c r="I39" i="2"/>
  <c r="H98" i="2" l="1"/>
  <c r="K98" i="2"/>
  <c r="A101" i="2"/>
  <c r="G98" i="2"/>
  <c r="I98" i="2"/>
  <c r="J98" i="2"/>
  <c r="L98" i="2"/>
  <c r="T38" i="2"/>
  <c r="AA38" i="2" s="1"/>
  <c r="Z38" i="2"/>
  <c r="S39" i="2"/>
  <c r="A43" i="2"/>
  <c r="L40" i="2"/>
  <c r="J40" i="2"/>
  <c r="K40" i="2"/>
  <c r="I40" i="2"/>
  <c r="G40" i="2"/>
  <c r="H40" i="2"/>
  <c r="S98" i="2" l="1"/>
  <c r="Z98" i="2" s="1"/>
  <c r="K99" i="2"/>
  <c r="H99" i="2"/>
  <c r="G99" i="2"/>
  <c r="S99" i="2" s="1"/>
  <c r="Z99" i="2" s="1"/>
  <c r="I99" i="2"/>
  <c r="J99" i="2"/>
  <c r="L99" i="2"/>
  <c r="A102" i="2"/>
  <c r="T39" i="2"/>
  <c r="AA39" i="2" s="1"/>
  <c r="Z39" i="2"/>
  <c r="S40" i="2"/>
  <c r="A44" i="2"/>
  <c r="L41" i="2"/>
  <c r="J41" i="2"/>
  <c r="K41" i="2"/>
  <c r="G41" i="2"/>
  <c r="I41" i="2"/>
  <c r="H41" i="2"/>
  <c r="H100" i="2" l="1"/>
  <c r="K100" i="2"/>
  <c r="J100" i="2"/>
  <c r="L100" i="2"/>
  <c r="G100" i="2"/>
  <c r="S100" i="2" s="1"/>
  <c r="Z100" i="2" s="1"/>
  <c r="A103" i="2"/>
  <c r="I100" i="2"/>
  <c r="T40" i="2"/>
  <c r="AA40" i="2" s="1"/>
  <c r="Z40" i="2"/>
  <c r="S41" i="2"/>
  <c r="A45" i="2"/>
  <c r="G42" i="2"/>
  <c r="H42" i="2"/>
  <c r="L42" i="2"/>
  <c r="J42" i="2"/>
  <c r="K42" i="2"/>
  <c r="I42" i="2"/>
  <c r="K101" i="2" l="1"/>
  <c r="H101" i="2"/>
  <c r="A104" i="2"/>
  <c r="I101" i="2"/>
  <c r="J101" i="2"/>
  <c r="G101" i="2"/>
  <c r="S101" i="2" s="1"/>
  <c r="Z101" i="2" s="1"/>
  <c r="L101" i="2"/>
  <c r="T41" i="2"/>
  <c r="AA41" i="2" s="1"/>
  <c r="Z41" i="2"/>
  <c r="S42" i="2"/>
  <c r="A46" i="2"/>
  <c r="L43" i="2"/>
  <c r="J43" i="2"/>
  <c r="K43" i="2"/>
  <c r="I43" i="2"/>
  <c r="G43" i="2"/>
  <c r="H43" i="2"/>
  <c r="H102" i="2" l="1"/>
  <c r="K102" i="2"/>
  <c r="G102" i="2"/>
  <c r="I102" i="2"/>
  <c r="J102" i="2"/>
  <c r="A105" i="2"/>
  <c r="L102" i="2"/>
  <c r="T42" i="2"/>
  <c r="AA42" i="2" s="1"/>
  <c r="Z42" i="2"/>
  <c r="S43" i="2"/>
  <c r="A47" i="2"/>
  <c r="L44" i="2"/>
  <c r="J44" i="2"/>
  <c r="I44" i="2"/>
  <c r="H44" i="2"/>
  <c r="G44" i="2"/>
  <c r="K44" i="2"/>
  <c r="K103" i="2" l="1"/>
  <c r="H103" i="2"/>
  <c r="J103" i="2"/>
  <c r="L103" i="2"/>
  <c r="G103" i="2"/>
  <c r="I103" i="2"/>
  <c r="A106" i="2"/>
  <c r="S102" i="2"/>
  <c r="Z102" i="2" s="1"/>
  <c r="T43" i="2"/>
  <c r="AA43" i="2" s="1"/>
  <c r="Z43" i="2"/>
  <c r="S44" i="2"/>
  <c r="A48" i="2"/>
  <c r="G45" i="2"/>
  <c r="H45" i="2"/>
  <c r="L45" i="2"/>
  <c r="J45" i="2"/>
  <c r="K45" i="2"/>
  <c r="I45" i="2"/>
  <c r="S103" i="2" l="1"/>
  <c r="Z103" i="2" s="1"/>
  <c r="H104" i="2"/>
  <c r="K104" i="2"/>
  <c r="A107" i="2"/>
  <c r="J104" i="2"/>
  <c r="G104" i="2"/>
  <c r="S104" i="2" s="1"/>
  <c r="Z104" i="2" s="1"/>
  <c r="I104" i="2"/>
  <c r="L104" i="2"/>
  <c r="T44" i="2"/>
  <c r="AA44" i="2" s="1"/>
  <c r="Z44" i="2"/>
  <c r="S45" i="2"/>
  <c r="A49" i="2"/>
  <c r="L46" i="2"/>
  <c r="J46" i="2"/>
  <c r="K46" i="2"/>
  <c r="I46" i="2"/>
  <c r="G46" i="2"/>
  <c r="H46" i="2"/>
  <c r="K105" i="2" l="1"/>
  <c r="H105" i="2"/>
  <c r="G105" i="2"/>
  <c r="S105" i="2" s="1"/>
  <c r="Z105" i="2" s="1"/>
  <c r="I105" i="2"/>
  <c r="J105" i="2"/>
  <c r="A108" i="2"/>
  <c r="L105" i="2"/>
  <c r="T45" i="2"/>
  <c r="AA45" i="2" s="1"/>
  <c r="Z45" i="2"/>
  <c r="S46" i="2"/>
  <c r="A50" i="2"/>
  <c r="L47" i="2"/>
  <c r="J47" i="2"/>
  <c r="G47" i="2"/>
  <c r="I47" i="2"/>
  <c r="H47" i="2"/>
  <c r="K47" i="2"/>
  <c r="H106" i="2" l="1"/>
  <c r="K106" i="2"/>
  <c r="J106" i="2"/>
  <c r="L106" i="2"/>
  <c r="G106" i="2"/>
  <c r="I106" i="2"/>
  <c r="A109" i="2"/>
  <c r="T46" i="2"/>
  <c r="AA46" i="2" s="1"/>
  <c r="Z46" i="2"/>
  <c r="S47" i="2"/>
  <c r="A51" i="2"/>
  <c r="G48" i="2"/>
  <c r="H48" i="2"/>
  <c r="L48" i="2"/>
  <c r="J48" i="2"/>
  <c r="K48" i="2"/>
  <c r="I48" i="2"/>
  <c r="S106" i="2" l="1"/>
  <c r="Z106" i="2" s="1"/>
  <c r="K107" i="2"/>
  <c r="H107" i="2"/>
  <c r="A110" i="2"/>
  <c r="J107" i="2"/>
  <c r="G107" i="2"/>
  <c r="S107" i="2" s="1"/>
  <c r="Z107" i="2" s="1"/>
  <c r="I107" i="2"/>
  <c r="L107" i="2"/>
  <c r="T47" i="2"/>
  <c r="AA47" i="2" s="1"/>
  <c r="Z47" i="2"/>
  <c r="S48" i="2"/>
  <c r="A52" i="2"/>
  <c r="L49" i="2"/>
  <c r="J49" i="2"/>
  <c r="K49" i="2"/>
  <c r="I49" i="2"/>
  <c r="G49" i="2"/>
  <c r="H49" i="2"/>
  <c r="H108" i="2" l="1"/>
  <c r="K108" i="2"/>
  <c r="G108" i="2"/>
  <c r="I108" i="2"/>
  <c r="J108" i="2"/>
  <c r="L108" i="2"/>
  <c r="A111" i="2"/>
  <c r="T48" i="2"/>
  <c r="AA48" i="2" s="1"/>
  <c r="Z48" i="2"/>
  <c r="S49" i="2"/>
  <c r="Z49" i="2" s="1"/>
  <c r="A53" i="2"/>
  <c r="L50" i="2"/>
  <c r="J50" i="2"/>
  <c r="I50" i="2"/>
  <c r="G50" i="2"/>
  <c r="K50" i="2"/>
  <c r="H50" i="2"/>
  <c r="S108" i="2" l="1"/>
  <c r="Z108" i="2" s="1"/>
  <c r="K109" i="2"/>
  <c r="H109" i="2"/>
  <c r="J109" i="2"/>
  <c r="L109" i="2"/>
  <c r="G109" i="2"/>
  <c r="S109" i="2" s="1"/>
  <c r="Z109" i="2" s="1"/>
  <c r="I109" i="2"/>
  <c r="A112" i="2"/>
  <c r="T49" i="2"/>
  <c r="AA49" i="2" s="1"/>
  <c r="S50" i="2"/>
  <c r="A54" i="2"/>
  <c r="G51" i="2"/>
  <c r="H51" i="2"/>
  <c r="L51" i="2"/>
  <c r="J51" i="2"/>
  <c r="K51" i="2"/>
  <c r="I51" i="2"/>
  <c r="K110" i="2" l="1"/>
  <c r="L110" i="2"/>
  <c r="I110" i="2"/>
  <c r="A113" i="2"/>
  <c r="G110" i="2"/>
  <c r="H110" i="2"/>
  <c r="J110" i="2"/>
  <c r="T50" i="2"/>
  <c r="AA50" i="2" s="1"/>
  <c r="Z50" i="2"/>
  <c r="S51" i="2"/>
  <c r="A55" i="2"/>
  <c r="L52" i="2"/>
  <c r="J52" i="2"/>
  <c r="K52" i="2"/>
  <c r="I52" i="2"/>
  <c r="G52" i="2"/>
  <c r="H52" i="2"/>
  <c r="S110" i="2" l="1"/>
  <c r="Z110" i="2" s="1"/>
  <c r="H111" i="2"/>
  <c r="K111" i="2"/>
  <c r="L111" i="2"/>
  <c r="I111" i="2"/>
  <c r="J111" i="2"/>
  <c r="A114" i="2"/>
  <c r="G111" i="2"/>
  <c r="T51" i="2"/>
  <c r="AA51" i="2" s="1"/>
  <c r="Z51" i="2"/>
  <c r="S52" i="2"/>
  <c r="A56" i="2"/>
  <c r="L53" i="2"/>
  <c r="J53" i="2"/>
  <c r="K53" i="2"/>
  <c r="I53" i="2"/>
  <c r="H53" i="2"/>
  <c r="G53" i="2"/>
  <c r="K112" i="2" l="1"/>
  <c r="J112" i="2"/>
  <c r="A115" i="2"/>
  <c r="L112" i="2"/>
  <c r="H112" i="2"/>
  <c r="G112" i="2"/>
  <c r="S112" i="2" s="1"/>
  <c r="Z112" i="2" s="1"/>
  <c r="I112" i="2"/>
  <c r="S111" i="2"/>
  <c r="Z111" i="2" s="1"/>
  <c r="T52" i="2"/>
  <c r="AA52" i="2" s="1"/>
  <c r="Z52" i="2"/>
  <c r="S53" i="2"/>
  <c r="A57" i="2"/>
  <c r="G54" i="2"/>
  <c r="H54" i="2"/>
  <c r="L54" i="2"/>
  <c r="J54" i="2"/>
  <c r="K54" i="2"/>
  <c r="I54" i="2"/>
  <c r="H113" i="2" l="1"/>
  <c r="J113" i="2"/>
  <c r="K113" i="2"/>
  <c r="G113" i="2"/>
  <c r="S113" i="2" s="1"/>
  <c r="Z113" i="2" s="1"/>
  <c r="I113" i="2"/>
  <c r="A116" i="2"/>
  <c r="L113" i="2"/>
  <c r="S54" i="2"/>
  <c r="T54" i="2" s="1"/>
  <c r="AA54" i="2" s="1"/>
  <c r="T53" i="2"/>
  <c r="AA53" i="2" s="1"/>
  <c r="Z53" i="2"/>
  <c r="A58" i="2"/>
  <c r="L55" i="2"/>
  <c r="J55" i="2"/>
  <c r="K55" i="2"/>
  <c r="I55" i="2"/>
  <c r="G55" i="2"/>
  <c r="H55" i="2"/>
  <c r="S55" i="2" l="1"/>
  <c r="Z54" i="2"/>
  <c r="I114" i="2"/>
  <c r="A117" i="2"/>
  <c r="J114" i="2"/>
  <c r="G114" i="2"/>
  <c r="H114" i="2"/>
  <c r="K114" i="2"/>
  <c r="L114" i="2"/>
  <c r="T55" i="2"/>
  <c r="AA55" i="2" s="1"/>
  <c r="Z55" i="2"/>
  <c r="A59" i="2"/>
  <c r="L56" i="2"/>
  <c r="J56" i="2"/>
  <c r="G56" i="2"/>
  <c r="K56" i="2"/>
  <c r="H56" i="2"/>
  <c r="I56" i="2"/>
  <c r="S114" i="2" l="1"/>
  <c r="Z114" i="2" s="1"/>
  <c r="L115" i="2"/>
  <c r="G115" i="2"/>
  <c r="S115" i="2" s="1"/>
  <c r="Z115" i="2" s="1"/>
  <c r="J115" i="2"/>
  <c r="K115" i="2"/>
  <c r="A118" i="2"/>
  <c r="H115" i="2"/>
  <c r="I115" i="2"/>
  <c r="S56" i="2"/>
  <c r="A60" i="2"/>
  <c r="G57" i="2"/>
  <c r="H57" i="2"/>
  <c r="L57" i="2"/>
  <c r="J57" i="2"/>
  <c r="K57" i="2"/>
  <c r="I57" i="2"/>
  <c r="I116" i="2" l="1"/>
  <c r="A119" i="2"/>
  <c r="J116" i="2"/>
  <c r="G116" i="2"/>
  <c r="H116" i="2"/>
  <c r="L116" i="2"/>
  <c r="K116" i="2"/>
  <c r="T56" i="2"/>
  <c r="AA56" i="2" s="1"/>
  <c r="Z56" i="2"/>
  <c r="S57" i="2"/>
  <c r="A61" i="2"/>
  <c r="L58" i="2"/>
  <c r="J58" i="2"/>
  <c r="K58" i="2"/>
  <c r="I58" i="2"/>
  <c r="G58" i="2"/>
  <c r="H58" i="2"/>
  <c r="L117" i="2" l="1"/>
  <c r="G117" i="2"/>
  <c r="J117" i="2"/>
  <c r="I117" i="2"/>
  <c r="K117" i="2"/>
  <c r="A120" i="2"/>
  <c r="H117" i="2"/>
  <c r="S116" i="2"/>
  <c r="Z116" i="2" s="1"/>
  <c r="T57" i="2"/>
  <c r="AA57" i="2" s="1"/>
  <c r="Z57" i="2"/>
  <c r="S58" i="2"/>
  <c r="A62" i="2"/>
  <c r="L59" i="2"/>
  <c r="J59" i="2"/>
  <c r="K59" i="2"/>
  <c r="G59" i="2"/>
  <c r="I59" i="2"/>
  <c r="H59" i="2"/>
  <c r="I118" i="2" l="1"/>
  <c r="A121" i="2"/>
  <c r="J118" i="2"/>
  <c r="G118" i="2"/>
  <c r="K118" i="2"/>
  <c r="H118" i="2"/>
  <c r="L118" i="2"/>
  <c r="S117" i="2"/>
  <c r="Z117" i="2" s="1"/>
  <c r="T58" i="2"/>
  <c r="AA58" i="2" s="1"/>
  <c r="Z58" i="2"/>
  <c r="S59" i="2"/>
  <c r="A63" i="2"/>
  <c r="G60" i="2"/>
  <c r="H60" i="2"/>
  <c r="L60" i="2"/>
  <c r="J60" i="2"/>
  <c r="K60" i="2"/>
  <c r="I60" i="2"/>
  <c r="S118" i="2" l="1"/>
  <c r="Z118" i="2" s="1"/>
  <c r="L119" i="2"/>
  <c r="G119" i="2"/>
  <c r="J119" i="2"/>
  <c r="H119" i="2"/>
  <c r="I119" i="2"/>
  <c r="K119" i="2"/>
  <c r="A122" i="2"/>
  <c r="T59" i="2"/>
  <c r="AA59" i="2" s="1"/>
  <c r="Z59" i="2"/>
  <c r="S60" i="2"/>
  <c r="L61" i="2"/>
  <c r="J61" i="2"/>
  <c r="K61" i="2"/>
  <c r="I61" i="2"/>
  <c r="G61" i="2"/>
  <c r="H61" i="2"/>
  <c r="S119" i="2" l="1"/>
  <c r="Z119" i="2" s="1"/>
  <c r="I120" i="2"/>
  <c r="A123" i="2"/>
  <c r="J120" i="2"/>
  <c r="G120" i="2"/>
  <c r="L120" i="2"/>
  <c r="H120" i="2"/>
  <c r="K120" i="2"/>
  <c r="T60" i="2"/>
  <c r="AA60" i="2" s="1"/>
  <c r="Z60" i="2"/>
  <c r="S61" i="2"/>
  <c r="L62" i="2"/>
  <c r="J62" i="2"/>
  <c r="I62" i="2"/>
  <c r="K62" i="2"/>
  <c r="G62" i="2"/>
  <c r="H62" i="2"/>
  <c r="L121" i="2" l="1"/>
  <c r="G121" i="2"/>
  <c r="J121" i="2"/>
  <c r="H121" i="2"/>
  <c r="I121" i="2"/>
  <c r="K121" i="2"/>
  <c r="A124" i="2"/>
  <c r="S120" i="2"/>
  <c r="Z120" i="2" s="1"/>
  <c r="T61" i="2"/>
  <c r="AA61" i="2" s="1"/>
  <c r="Z61" i="2"/>
  <c r="S62" i="2"/>
  <c r="G63" i="2"/>
  <c r="H63" i="2"/>
  <c r="L63" i="2"/>
  <c r="J63" i="2"/>
  <c r="K63" i="2"/>
  <c r="I63" i="2"/>
  <c r="S121" i="2" l="1"/>
  <c r="Z121" i="2" s="1"/>
  <c r="I122" i="2"/>
  <c r="A125" i="2"/>
  <c r="J122" i="2"/>
  <c r="G122" i="2"/>
  <c r="K122" i="2"/>
  <c r="L122" i="2"/>
  <c r="H122" i="2"/>
  <c r="T62" i="2"/>
  <c r="AA62" i="2" s="1"/>
  <c r="Z62" i="2"/>
  <c r="S63" i="2"/>
  <c r="T75" i="2" s="1"/>
  <c r="AA75" i="2" s="1"/>
  <c r="T116" i="2" l="1"/>
  <c r="AA116" i="2" s="1"/>
  <c r="T78" i="2"/>
  <c r="AA78" i="2" s="1"/>
  <c r="T97" i="2"/>
  <c r="AA97" i="2" s="1"/>
  <c r="T110" i="2"/>
  <c r="AA110" i="2" s="1"/>
  <c r="T85" i="2"/>
  <c r="AA85" i="2" s="1"/>
  <c r="T94" i="2"/>
  <c r="AA94" i="2" s="1"/>
  <c r="T73" i="2"/>
  <c r="AA73" i="2" s="1"/>
  <c r="T103" i="2"/>
  <c r="AA103" i="2" s="1"/>
  <c r="T101" i="2"/>
  <c r="AA101" i="2" s="1"/>
  <c r="T102" i="2"/>
  <c r="AA102" i="2" s="1"/>
  <c r="T99" i="2"/>
  <c r="AA99" i="2" s="1"/>
  <c r="T121" i="2"/>
  <c r="AA121" i="2" s="1"/>
  <c r="T86" i="2"/>
  <c r="AA86" i="2" s="1"/>
  <c r="T98" i="2"/>
  <c r="AA98" i="2" s="1"/>
  <c r="T114" i="2"/>
  <c r="AA114" i="2" s="1"/>
  <c r="T72" i="2"/>
  <c r="AA72" i="2" s="1"/>
  <c r="T95" i="2"/>
  <c r="AA95" i="2" s="1"/>
  <c r="T83" i="2"/>
  <c r="AA83" i="2" s="1"/>
  <c r="T71" i="2"/>
  <c r="AA71" i="2" s="1"/>
  <c r="T119" i="2"/>
  <c r="AA119" i="2" s="1"/>
  <c r="T115" i="2"/>
  <c r="AA115" i="2" s="1"/>
  <c r="T113" i="2"/>
  <c r="AA113" i="2" s="1"/>
  <c r="T88" i="2"/>
  <c r="AA88" i="2" s="1"/>
  <c r="T82" i="2"/>
  <c r="AA82" i="2" s="1"/>
  <c r="T76" i="2"/>
  <c r="AA76" i="2" s="1"/>
  <c r="T70" i="2"/>
  <c r="AA70" i="2" s="1"/>
  <c r="T93" i="2"/>
  <c r="AA93" i="2" s="1"/>
  <c r="T81" i="2"/>
  <c r="AA81" i="2" s="1"/>
  <c r="T69" i="2"/>
  <c r="AA69" i="2" s="1"/>
  <c r="S122" i="2"/>
  <c r="T122" i="2" s="1"/>
  <c r="AA122" i="2" s="1"/>
  <c r="T109" i="2"/>
  <c r="AA109" i="2" s="1"/>
  <c r="T117" i="2"/>
  <c r="AA117" i="2" s="1"/>
  <c r="T112" i="2"/>
  <c r="AA112" i="2" s="1"/>
  <c r="T80" i="2"/>
  <c r="AA80" i="2" s="1"/>
  <c r="T74" i="2"/>
  <c r="AA74" i="2" s="1"/>
  <c r="T96" i="2"/>
  <c r="AA96" i="2" s="1"/>
  <c r="T68" i="2"/>
  <c r="AA68" i="2" s="1"/>
  <c r="T91" i="2"/>
  <c r="AA91" i="2" s="1"/>
  <c r="T79" i="2"/>
  <c r="AA79" i="2" s="1"/>
  <c r="T67" i="2"/>
  <c r="AA67" i="2" s="1"/>
  <c r="T106" i="2"/>
  <c r="AA106" i="2" s="1"/>
  <c r="T92" i="2"/>
  <c r="AA92" i="2" s="1"/>
  <c r="T107" i="2"/>
  <c r="AA107" i="2" s="1"/>
  <c r="T120" i="2"/>
  <c r="AA120" i="2" s="1"/>
  <c r="T90" i="2"/>
  <c r="AA90" i="2" s="1"/>
  <c r="T66" i="2"/>
  <c r="AA66" i="2" s="1"/>
  <c r="T89" i="2"/>
  <c r="AA89" i="2" s="1"/>
  <c r="T77" i="2"/>
  <c r="AA77" i="2" s="1"/>
  <c r="T65" i="2"/>
  <c r="AA65" i="2" s="1"/>
  <c r="L123" i="2"/>
  <c r="G123" i="2"/>
  <c r="J123" i="2"/>
  <c r="A126" i="2"/>
  <c r="H123" i="2"/>
  <c r="K123" i="2"/>
  <c r="I123" i="2"/>
  <c r="T108" i="2"/>
  <c r="AA108" i="2" s="1"/>
  <c r="T105" i="2"/>
  <c r="AA105" i="2" s="1"/>
  <c r="T111" i="2"/>
  <c r="AA111" i="2" s="1"/>
  <c r="T100" i="2"/>
  <c r="AA100" i="2" s="1"/>
  <c r="T104" i="2"/>
  <c r="AA104" i="2" s="1"/>
  <c r="T118" i="2"/>
  <c r="AA118" i="2" s="1"/>
  <c r="T84" i="2"/>
  <c r="AA84" i="2" s="1"/>
  <c r="T64" i="2"/>
  <c r="AA64" i="2" s="1"/>
  <c r="T87" i="2"/>
  <c r="AA87" i="2" s="1"/>
  <c r="T63" i="2"/>
  <c r="AA63" i="2" s="1"/>
  <c r="Z63" i="2"/>
  <c r="I124" i="2" l="1"/>
  <c r="A127" i="2"/>
  <c r="J124" i="2"/>
  <c r="G124" i="2"/>
  <c r="H124" i="2"/>
  <c r="K124" i="2"/>
  <c r="L124" i="2"/>
  <c r="S123" i="2"/>
  <c r="Z122" i="2"/>
  <c r="S124" i="2" l="1"/>
  <c r="L125" i="2"/>
  <c r="G125" i="2"/>
  <c r="J125" i="2"/>
  <c r="A128" i="2"/>
  <c r="I125" i="2"/>
  <c r="H125" i="2"/>
  <c r="K125" i="2"/>
  <c r="Z123" i="2"/>
  <c r="T123" i="2"/>
  <c r="AA123" i="2" s="1"/>
  <c r="I126" i="2" l="1"/>
  <c r="A129" i="2"/>
  <c r="J126" i="2"/>
  <c r="G126" i="2"/>
  <c r="H126" i="2"/>
  <c r="K126" i="2"/>
  <c r="L126" i="2"/>
  <c r="S125" i="2"/>
  <c r="Z124" i="2"/>
  <c r="T124" i="2"/>
  <c r="AA124" i="2" s="1"/>
  <c r="S126" i="2" l="1"/>
  <c r="T126" i="2" s="1"/>
  <c r="AA126" i="2" s="1"/>
  <c r="Z125" i="2"/>
  <c r="T125" i="2"/>
  <c r="AA125" i="2" s="1"/>
  <c r="L127" i="2"/>
  <c r="G127" i="2"/>
  <c r="J127" i="2"/>
  <c r="K127" i="2"/>
  <c r="A130" i="2"/>
  <c r="H127" i="2"/>
  <c r="I127" i="2"/>
  <c r="S127" i="2" l="1"/>
  <c r="T127" i="2" s="1"/>
  <c r="AA127" i="2" s="1"/>
  <c r="I128" i="2"/>
  <c r="A131" i="2"/>
  <c r="J128" i="2"/>
  <c r="G128" i="2"/>
  <c r="H128" i="2"/>
  <c r="L128" i="2"/>
  <c r="K128" i="2"/>
  <c r="Z126" i="2"/>
  <c r="S128" i="2" l="1"/>
  <c r="L129" i="2"/>
  <c r="G129" i="2"/>
  <c r="J129" i="2"/>
  <c r="I129" i="2"/>
  <c r="K129" i="2"/>
  <c r="H129" i="2"/>
  <c r="A132" i="2"/>
  <c r="Z127" i="2"/>
  <c r="S129" i="2" l="1"/>
  <c r="I130" i="2"/>
  <c r="J130" i="2"/>
  <c r="G130" i="2"/>
  <c r="A133" i="2"/>
  <c r="K130" i="2"/>
  <c r="H130" i="2"/>
  <c r="L130" i="2"/>
  <c r="Z128" i="2"/>
  <c r="T128" i="2"/>
  <c r="AA128" i="2" s="1"/>
  <c r="L131" i="2" l="1"/>
  <c r="G131" i="2"/>
  <c r="J131" i="2"/>
  <c r="H131" i="2"/>
  <c r="I131" i="2"/>
  <c r="K131" i="2"/>
  <c r="A134" i="2"/>
  <c r="S130" i="2"/>
  <c r="Z129" i="2"/>
  <c r="T129" i="2"/>
  <c r="AA129" i="2" s="1"/>
  <c r="S131" i="2" l="1"/>
  <c r="Z130" i="2"/>
  <c r="T130" i="2"/>
  <c r="AA130" i="2" s="1"/>
  <c r="I132" i="2"/>
  <c r="G132" i="2"/>
  <c r="S132" i="2" s="1"/>
  <c r="K132" i="2"/>
  <c r="L132" i="2"/>
  <c r="H132" i="2"/>
  <c r="A135" i="2"/>
  <c r="J132" i="2"/>
  <c r="J133" i="2" l="1"/>
  <c r="K133" i="2"/>
  <c r="L133" i="2"/>
  <c r="A136" i="2"/>
  <c r="H133" i="2"/>
  <c r="G133" i="2"/>
  <c r="S133" i="2" s="1"/>
  <c r="I133" i="2"/>
  <c r="Z132" i="2"/>
  <c r="T132" i="2"/>
  <c r="AA132" i="2" s="1"/>
  <c r="Z131" i="2"/>
  <c r="T131" i="2"/>
  <c r="AA131" i="2" s="1"/>
  <c r="Z133" i="2" l="1"/>
  <c r="T133" i="2"/>
  <c r="AA133" i="2" s="1"/>
  <c r="G134" i="2"/>
  <c r="I134" i="2"/>
  <c r="J134" i="2"/>
  <c r="K134" i="2"/>
  <c r="A137" i="2"/>
  <c r="L134" i="2"/>
  <c r="H134" i="2"/>
  <c r="S134" i="2" l="1"/>
  <c r="Z134" i="2" s="1"/>
  <c r="T134" i="2"/>
  <c r="AA134" i="2" s="1"/>
  <c r="J135" i="2"/>
  <c r="G135" i="2"/>
  <c r="H135" i="2"/>
  <c r="I135" i="2"/>
  <c r="L135" i="2"/>
  <c r="A138" i="2"/>
  <c r="K135" i="2"/>
  <c r="S135" i="2" l="1"/>
  <c r="G136" i="2"/>
  <c r="L136" i="2"/>
  <c r="H136" i="2"/>
  <c r="J136" i="2"/>
  <c r="I136" i="2"/>
  <c r="K136" i="2"/>
  <c r="A139" i="2"/>
  <c r="S136" i="2" l="1"/>
  <c r="J137" i="2"/>
  <c r="K137" i="2"/>
  <c r="L137" i="2"/>
  <c r="A140" i="2"/>
  <c r="H137" i="2"/>
  <c r="G137" i="2"/>
  <c r="I137" i="2"/>
  <c r="Z135" i="2"/>
  <c r="T135" i="2"/>
  <c r="AA135" i="2" s="1"/>
  <c r="G138" i="2" l="1"/>
  <c r="I138" i="2"/>
  <c r="J138" i="2"/>
  <c r="K138" i="2"/>
  <c r="A141" i="2"/>
  <c r="H138" i="2"/>
  <c r="L138" i="2"/>
  <c r="S137" i="2"/>
  <c r="Z136" i="2"/>
  <c r="T136" i="2"/>
  <c r="AA136" i="2" s="1"/>
  <c r="J139" i="2" l="1"/>
  <c r="G139" i="2"/>
  <c r="H139" i="2"/>
  <c r="I139" i="2"/>
  <c r="L139" i="2"/>
  <c r="A142" i="2"/>
  <c r="K139" i="2"/>
  <c r="Z137" i="2"/>
  <c r="T137" i="2"/>
  <c r="AA137" i="2" s="1"/>
  <c r="S138" i="2"/>
  <c r="G140" i="2" l="1"/>
  <c r="L140" i="2"/>
  <c r="H140" i="2"/>
  <c r="J140" i="2"/>
  <c r="I140" i="2"/>
  <c r="K140" i="2"/>
  <c r="A143" i="2"/>
  <c r="Z138" i="2"/>
  <c r="T138" i="2"/>
  <c r="AA138" i="2" s="1"/>
  <c r="S139" i="2"/>
  <c r="Z139" i="2" l="1"/>
  <c r="T139" i="2"/>
  <c r="AA139" i="2" s="1"/>
  <c r="J141" i="2"/>
  <c r="K141" i="2"/>
  <c r="L141" i="2"/>
  <c r="A144" i="2"/>
  <c r="H141" i="2"/>
  <c r="G141" i="2"/>
  <c r="I141" i="2"/>
  <c r="S140" i="2"/>
  <c r="G142" i="2" l="1"/>
  <c r="I142" i="2"/>
  <c r="J142" i="2"/>
  <c r="K142" i="2"/>
  <c r="A145" i="2"/>
  <c r="H142" i="2"/>
  <c r="L142" i="2"/>
  <c r="Z140" i="2"/>
  <c r="T140" i="2"/>
  <c r="AA140" i="2" s="1"/>
  <c r="S141" i="2"/>
  <c r="J143" i="2" l="1"/>
  <c r="G143" i="2"/>
  <c r="H143" i="2"/>
  <c r="I143" i="2"/>
  <c r="L143" i="2"/>
  <c r="A146" i="2"/>
  <c r="K143" i="2"/>
  <c r="Z141" i="2"/>
  <c r="T141" i="2"/>
  <c r="AA141" i="2" s="1"/>
  <c r="S142" i="2"/>
  <c r="G144" i="2" l="1"/>
  <c r="L144" i="2"/>
  <c r="H144" i="2"/>
  <c r="J144" i="2"/>
  <c r="A147" i="2"/>
  <c r="I144" i="2"/>
  <c r="K144" i="2"/>
  <c r="Z142" i="2"/>
  <c r="T142" i="2"/>
  <c r="AA142" i="2" s="1"/>
  <c r="S143" i="2"/>
  <c r="Z143" i="2" l="1"/>
  <c r="T143" i="2"/>
  <c r="AA143" i="2" s="1"/>
  <c r="J145" i="2"/>
  <c r="K145" i="2"/>
  <c r="L145" i="2"/>
  <c r="A148" i="2"/>
  <c r="H145" i="2"/>
  <c r="G145" i="2"/>
  <c r="I145" i="2"/>
  <c r="S144" i="2"/>
  <c r="G146" i="2" l="1"/>
  <c r="I146" i="2"/>
  <c r="J146" i="2"/>
  <c r="K146" i="2"/>
  <c r="A149" i="2"/>
  <c r="L146" i="2"/>
  <c r="H146" i="2"/>
  <c r="Z144" i="2"/>
  <c r="T144" i="2"/>
  <c r="AA144" i="2" s="1"/>
  <c r="S145" i="2"/>
  <c r="Z145" i="2" l="1"/>
  <c r="T145" i="2"/>
  <c r="AA145" i="2" s="1"/>
  <c r="J147" i="2"/>
  <c r="G147" i="2"/>
  <c r="H147" i="2"/>
  <c r="I147" i="2"/>
  <c r="L147" i="2"/>
  <c r="A150" i="2"/>
  <c r="K147" i="2"/>
  <c r="S146" i="2"/>
  <c r="Z146" i="2" l="1"/>
  <c r="T146" i="2"/>
  <c r="AA146" i="2" s="1"/>
  <c r="S147" i="2"/>
  <c r="G148" i="2"/>
  <c r="S148" i="2" s="1"/>
  <c r="L148" i="2"/>
  <c r="H148" i="2"/>
  <c r="J148" i="2"/>
  <c r="I148" i="2"/>
  <c r="K148" i="2"/>
  <c r="A151" i="2"/>
  <c r="J149" i="2" l="1"/>
  <c r="K149" i="2"/>
  <c r="L149" i="2"/>
  <c r="A152" i="2"/>
  <c r="H149" i="2"/>
  <c r="G149" i="2"/>
  <c r="S149" i="2" s="1"/>
  <c r="I149" i="2"/>
  <c r="Z148" i="2"/>
  <c r="T148" i="2"/>
  <c r="AA148" i="2" s="1"/>
  <c r="Z147" i="2"/>
  <c r="T147" i="2"/>
  <c r="AA147" i="2" s="1"/>
  <c r="Z149" i="2" l="1"/>
  <c r="T149" i="2"/>
  <c r="AA149" i="2" s="1"/>
  <c r="G150" i="2"/>
  <c r="I150" i="2"/>
  <c r="J150" i="2"/>
  <c r="K150" i="2"/>
  <c r="A153" i="2"/>
  <c r="H150" i="2"/>
  <c r="L150" i="2"/>
  <c r="S150" i="2" l="1"/>
  <c r="J151" i="2"/>
  <c r="G151" i="2"/>
  <c r="S151" i="2" s="1"/>
  <c r="H151" i="2"/>
  <c r="I151" i="2"/>
  <c r="L151" i="2"/>
  <c r="A154" i="2"/>
  <c r="K151" i="2"/>
  <c r="Z151" i="2" l="1"/>
  <c r="T151" i="2"/>
  <c r="AA151" i="2" s="1"/>
  <c r="G152" i="2"/>
  <c r="L152" i="2"/>
  <c r="H152" i="2"/>
  <c r="A155" i="2"/>
  <c r="J152" i="2"/>
  <c r="I152" i="2"/>
  <c r="K152" i="2"/>
  <c r="Z150" i="2"/>
  <c r="T150" i="2"/>
  <c r="AA150" i="2" s="1"/>
  <c r="S152" i="2" l="1"/>
  <c r="J153" i="2"/>
  <c r="K153" i="2"/>
  <c r="L153" i="2"/>
  <c r="H153" i="2"/>
  <c r="G153" i="2"/>
  <c r="S153" i="2" s="1"/>
  <c r="A156" i="2"/>
  <c r="I153" i="2"/>
  <c r="Z152" i="2"/>
  <c r="T152" i="2"/>
  <c r="AA152" i="2" s="1"/>
  <c r="G154" i="2" l="1"/>
  <c r="H154" i="2"/>
  <c r="I154" i="2"/>
  <c r="A157" i="2"/>
  <c r="K154" i="2"/>
  <c r="J154" i="2"/>
  <c r="L154" i="2"/>
  <c r="Z153" i="2"/>
  <c r="T153" i="2"/>
  <c r="AA153" i="2" s="1"/>
  <c r="J155" i="2" l="1"/>
  <c r="K155" i="2"/>
  <c r="L155" i="2"/>
  <c r="H155" i="2"/>
  <c r="G155" i="2"/>
  <c r="S155" i="2" s="1"/>
  <c r="A158" i="2"/>
  <c r="I155" i="2"/>
  <c r="S154" i="2"/>
  <c r="G156" i="2" l="1"/>
  <c r="H156" i="2"/>
  <c r="I156" i="2"/>
  <c r="K156" i="2"/>
  <c r="J156" i="2"/>
  <c r="L156" i="2"/>
  <c r="A159" i="2"/>
  <c r="Z155" i="2"/>
  <c r="T155" i="2"/>
  <c r="AA155" i="2" s="1"/>
  <c r="Z154" i="2"/>
  <c r="T154" i="2"/>
  <c r="AA154" i="2" s="1"/>
  <c r="J157" i="2" l="1"/>
  <c r="K157" i="2"/>
  <c r="L157" i="2"/>
  <c r="H157" i="2"/>
  <c r="A160" i="2"/>
  <c r="G157" i="2"/>
  <c r="S157" i="2" s="1"/>
  <c r="I157" i="2"/>
  <c r="S156" i="2"/>
  <c r="G158" i="2" l="1"/>
  <c r="H158" i="2"/>
  <c r="K158" i="2"/>
  <c r="I158" i="2"/>
  <c r="A161" i="2"/>
  <c r="J158" i="2"/>
  <c r="L158" i="2"/>
  <c r="Z157" i="2"/>
  <c r="T157" i="2"/>
  <c r="AA157" i="2" s="1"/>
  <c r="Z156" i="2"/>
  <c r="T156" i="2"/>
  <c r="AA156" i="2" s="1"/>
  <c r="J159" i="2" l="1"/>
  <c r="K159" i="2"/>
  <c r="H159" i="2"/>
  <c r="I159" i="2"/>
  <c r="A162" i="2"/>
  <c r="L159" i="2"/>
  <c r="G159" i="2"/>
  <c r="S158" i="2"/>
  <c r="Z158" i="2" l="1"/>
  <c r="T158" i="2"/>
  <c r="AA158" i="2" s="1"/>
  <c r="G160" i="2"/>
  <c r="H160" i="2"/>
  <c r="K160" i="2"/>
  <c r="I160" i="2"/>
  <c r="A163" i="2"/>
  <c r="J160" i="2"/>
  <c r="L160" i="2"/>
  <c r="S159" i="2"/>
  <c r="Z159" i="2" l="1"/>
  <c r="T159" i="2"/>
  <c r="AA159" i="2" s="1"/>
  <c r="S160" i="2"/>
  <c r="J161" i="2"/>
  <c r="K161" i="2"/>
  <c r="H161" i="2"/>
  <c r="L161" i="2"/>
  <c r="G161" i="2"/>
  <c r="A164" i="2"/>
  <c r="I161" i="2"/>
  <c r="Z160" i="2" l="1"/>
  <c r="T160" i="2"/>
  <c r="AA160" i="2" s="1"/>
  <c r="G162" i="2"/>
  <c r="H162" i="2"/>
  <c r="K162" i="2"/>
  <c r="I162" i="2"/>
  <c r="A165" i="2"/>
  <c r="J162" i="2"/>
  <c r="L162" i="2"/>
  <c r="S161" i="2"/>
  <c r="Z161" i="2" l="1"/>
  <c r="T161" i="2"/>
  <c r="AA161" i="2" s="1"/>
  <c r="S162" i="2"/>
  <c r="J163" i="2"/>
  <c r="K163" i="2"/>
  <c r="H163" i="2"/>
  <c r="G163" i="2"/>
  <c r="I163" i="2"/>
  <c r="A166" i="2"/>
  <c r="L163" i="2"/>
  <c r="Z162" i="2" l="1"/>
  <c r="T162" i="2"/>
  <c r="AA162" i="2" s="1"/>
  <c r="G164" i="2"/>
  <c r="H164" i="2"/>
  <c r="K164" i="2"/>
  <c r="I164" i="2"/>
  <c r="A167" i="2"/>
  <c r="J164" i="2"/>
  <c r="L164" i="2"/>
  <c r="S163" i="2"/>
  <c r="S164" i="2" l="1"/>
  <c r="Z163" i="2"/>
  <c r="T163" i="2"/>
  <c r="AA163" i="2" s="1"/>
  <c r="J165" i="2"/>
  <c r="K165" i="2"/>
  <c r="H165" i="2"/>
  <c r="G165" i="2"/>
  <c r="I165" i="2"/>
  <c r="A168" i="2"/>
  <c r="L165" i="2"/>
  <c r="G166" i="2" l="1"/>
  <c r="H166" i="2"/>
  <c r="K166" i="2"/>
  <c r="J166" i="2"/>
  <c r="L166" i="2"/>
  <c r="A169" i="2"/>
  <c r="I166" i="2"/>
  <c r="S165" i="2"/>
  <c r="Z164" i="2"/>
  <c r="T164" i="2"/>
  <c r="AA164" i="2" s="1"/>
  <c r="J167" i="2" l="1"/>
  <c r="K167" i="2"/>
  <c r="H167" i="2"/>
  <c r="G167" i="2"/>
  <c r="S167" i="2" s="1"/>
  <c r="I167" i="2"/>
  <c r="A170" i="2"/>
  <c r="L167" i="2"/>
  <c r="Z165" i="2"/>
  <c r="T165" i="2"/>
  <c r="AA165" i="2" s="1"/>
  <c r="S166" i="2"/>
  <c r="Z167" i="2" l="1"/>
  <c r="T167" i="2"/>
  <c r="AA167" i="2" s="1"/>
  <c r="G168" i="2"/>
  <c r="H168" i="2"/>
  <c r="K168" i="2"/>
  <c r="L168" i="2"/>
  <c r="I168" i="2"/>
  <c r="A171" i="2"/>
  <c r="J168" i="2"/>
  <c r="Z166" i="2"/>
  <c r="T166" i="2"/>
  <c r="AA166" i="2" s="1"/>
  <c r="S168" i="2" l="1"/>
  <c r="J169" i="2"/>
  <c r="K169" i="2"/>
  <c r="H169" i="2"/>
  <c r="G169" i="2"/>
  <c r="S169" i="2" s="1"/>
  <c r="I169" i="2"/>
  <c r="A172" i="2"/>
  <c r="L169" i="2"/>
  <c r="Z169" i="2" l="1"/>
  <c r="T169" i="2"/>
  <c r="AA169" i="2" s="1"/>
  <c r="G170" i="2"/>
  <c r="H170" i="2"/>
  <c r="K170" i="2"/>
  <c r="I170" i="2"/>
  <c r="A173" i="2"/>
  <c r="J170" i="2"/>
  <c r="L170" i="2"/>
  <c r="Z168" i="2"/>
  <c r="T168" i="2"/>
  <c r="AA168" i="2" s="1"/>
  <c r="S170" i="2" l="1"/>
  <c r="J171" i="2"/>
  <c r="K171" i="2"/>
  <c r="H171" i="2"/>
  <c r="I171" i="2"/>
  <c r="A174" i="2"/>
  <c r="L171" i="2"/>
  <c r="G171" i="2"/>
  <c r="G172" i="2" l="1"/>
  <c r="H172" i="2"/>
  <c r="K172" i="2"/>
  <c r="I172" i="2"/>
  <c r="A175" i="2"/>
  <c r="J172" i="2"/>
  <c r="L172" i="2"/>
  <c r="S171" i="2"/>
  <c r="Z170" i="2"/>
  <c r="T170" i="2"/>
  <c r="AA170" i="2" s="1"/>
  <c r="J173" i="2" l="1"/>
  <c r="K173" i="2"/>
  <c r="H173" i="2"/>
  <c r="L173" i="2"/>
  <c r="G173" i="2"/>
  <c r="S173" i="2" s="1"/>
  <c r="A176" i="2"/>
  <c r="I173" i="2"/>
  <c r="Z171" i="2"/>
  <c r="T171" i="2"/>
  <c r="AA171" i="2" s="1"/>
  <c r="S172" i="2"/>
  <c r="G174" i="2" l="1"/>
  <c r="H174" i="2"/>
  <c r="K174" i="2"/>
  <c r="I174" i="2"/>
  <c r="A177" i="2"/>
  <c r="J174" i="2"/>
  <c r="L174" i="2"/>
  <c r="Z173" i="2"/>
  <c r="T173" i="2"/>
  <c r="AA173" i="2" s="1"/>
  <c r="Z172" i="2"/>
  <c r="T172" i="2"/>
  <c r="AA172" i="2" s="1"/>
  <c r="J175" i="2" l="1"/>
  <c r="K175" i="2"/>
  <c r="H175" i="2"/>
  <c r="G175" i="2"/>
  <c r="S175" i="2" s="1"/>
  <c r="I175" i="2"/>
  <c r="A178" i="2"/>
  <c r="L175" i="2"/>
  <c r="S174" i="2"/>
  <c r="Z175" i="2" l="1"/>
  <c r="T175" i="2"/>
  <c r="AA175" i="2" s="1"/>
  <c r="G176" i="2"/>
  <c r="H176" i="2"/>
  <c r="K176" i="2"/>
  <c r="I176" i="2"/>
  <c r="A179" i="2"/>
  <c r="J176" i="2"/>
  <c r="L176" i="2"/>
  <c r="Z174" i="2"/>
  <c r="T174" i="2"/>
  <c r="AA174" i="2" s="1"/>
  <c r="S176" i="2" l="1"/>
  <c r="J177" i="2"/>
  <c r="K177" i="2"/>
  <c r="H177" i="2"/>
  <c r="G177" i="2"/>
  <c r="S177" i="2" s="1"/>
  <c r="I177" i="2"/>
  <c r="A180" i="2"/>
  <c r="L177" i="2"/>
  <c r="Z177" i="2" l="1"/>
  <c r="T177" i="2"/>
  <c r="AA177" i="2" s="1"/>
  <c r="G178" i="2"/>
  <c r="H178" i="2"/>
  <c r="K178" i="2"/>
  <c r="J178" i="2"/>
  <c r="A181" i="2"/>
  <c r="L178" i="2"/>
  <c r="I178" i="2"/>
  <c r="Z176" i="2"/>
  <c r="T176" i="2"/>
  <c r="AA176" i="2" s="1"/>
  <c r="S178" i="2" l="1"/>
  <c r="J179" i="2"/>
  <c r="K179" i="2"/>
  <c r="H179" i="2"/>
  <c r="G179" i="2"/>
  <c r="S179" i="2" s="1"/>
  <c r="I179" i="2"/>
  <c r="L179" i="2"/>
  <c r="A182" i="2"/>
  <c r="Z179" i="2" l="1"/>
  <c r="T179" i="2"/>
  <c r="AA179" i="2" s="1"/>
  <c r="G180" i="2"/>
  <c r="H180" i="2"/>
  <c r="K180" i="2"/>
  <c r="L180" i="2"/>
  <c r="A183" i="2"/>
  <c r="I180" i="2"/>
  <c r="J180" i="2"/>
  <c r="Z178" i="2"/>
  <c r="T178" i="2"/>
  <c r="AA178" i="2" s="1"/>
  <c r="S180" i="2" l="1"/>
  <c r="K181" i="2"/>
  <c r="H181" i="2"/>
  <c r="A184" i="2"/>
  <c r="G181" i="2"/>
  <c r="I181" i="2"/>
  <c r="J181" i="2"/>
  <c r="L181" i="2"/>
  <c r="H182" i="2" l="1"/>
  <c r="K182" i="2"/>
  <c r="I182" i="2"/>
  <c r="J182" i="2"/>
  <c r="L182" i="2"/>
  <c r="G182" i="2"/>
  <c r="S182" i="2" s="1"/>
  <c r="A185" i="2"/>
  <c r="S181" i="2"/>
  <c r="Z180" i="2"/>
  <c r="T180" i="2"/>
  <c r="AA180" i="2" s="1"/>
  <c r="Z182" i="2" l="1"/>
  <c r="T182" i="2"/>
  <c r="AA182" i="2" s="1"/>
  <c r="Z181" i="2"/>
  <c r="T181" i="2"/>
  <c r="AA181" i="2" s="1"/>
  <c r="K183" i="2"/>
  <c r="H183" i="2"/>
  <c r="L183" i="2"/>
  <c r="A186" i="2"/>
  <c r="G183" i="2"/>
  <c r="I183" i="2"/>
  <c r="J183" i="2"/>
  <c r="S183" i="2" l="1"/>
  <c r="H184" i="2"/>
  <c r="K184" i="2"/>
  <c r="A187" i="2"/>
  <c r="G184" i="2"/>
  <c r="S184" i="2" s="1"/>
  <c r="I184" i="2"/>
  <c r="J184" i="2"/>
  <c r="L184" i="2"/>
  <c r="Z184" i="2" l="1"/>
  <c r="T184" i="2"/>
  <c r="AA184" i="2" s="1"/>
  <c r="K185" i="2"/>
  <c r="G185" i="2"/>
  <c r="H185" i="2"/>
  <c r="A188" i="2"/>
  <c r="I185" i="2"/>
  <c r="J185" i="2"/>
  <c r="L185" i="2"/>
  <c r="Z183" i="2"/>
  <c r="T183" i="2"/>
  <c r="AA183" i="2" s="1"/>
  <c r="H186" i="2" l="1"/>
  <c r="G186" i="2"/>
  <c r="I186" i="2"/>
  <c r="A189" i="2"/>
  <c r="J186" i="2"/>
  <c r="K186" i="2"/>
  <c r="L186" i="2"/>
  <c r="S185" i="2"/>
  <c r="S186" i="2" l="1"/>
  <c r="K187" i="2"/>
  <c r="G187" i="2"/>
  <c r="H187" i="2"/>
  <c r="I187" i="2"/>
  <c r="J187" i="2"/>
  <c r="L187" i="2"/>
  <c r="A190" i="2"/>
  <c r="Z185" i="2"/>
  <c r="T185" i="2"/>
  <c r="AA185" i="2" s="1"/>
  <c r="S187" i="2" l="1"/>
  <c r="H188" i="2"/>
  <c r="L188" i="2"/>
  <c r="G188" i="2"/>
  <c r="A191" i="2"/>
  <c r="I188" i="2"/>
  <c r="J188" i="2"/>
  <c r="K188" i="2"/>
  <c r="Z186" i="2"/>
  <c r="T186" i="2"/>
  <c r="AA186" i="2" s="1"/>
  <c r="J189" i="2" l="1"/>
  <c r="K189" i="2"/>
  <c r="L189" i="2"/>
  <c r="G189" i="2"/>
  <c r="H189" i="2"/>
  <c r="I189" i="2"/>
  <c r="A192" i="2"/>
  <c r="S188" i="2"/>
  <c r="Z187" i="2"/>
  <c r="T187" i="2"/>
  <c r="AA187" i="2" s="1"/>
  <c r="S189" i="2" l="1"/>
  <c r="Z189" i="2" s="1"/>
  <c r="T189" i="2"/>
  <c r="AA189" i="2" s="1"/>
  <c r="Z188" i="2"/>
  <c r="T188" i="2"/>
  <c r="AA188" i="2" s="1"/>
  <c r="G190" i="2"/>
  <c r="S190" i="2" s="1"/>
  <c r="H190" i="2"/>
  <c r="A193" i="2"/>
  <c r="I190" i="2"/>
  <c r="J190" i="2"/>
  <c r="K190" i="2"/>
  <c r="L190" i="2"/>
  <c r="Z190" i="2" l="1"/>
  <c r="T190" i="2"/>
  <c r="AA190" i="2" s="1"/>
  <c r="J191" i="2"/>
  <c r="K191" i="2"/>
  <c r="L191" i="2"/>
  <c r="G191" i="2"/>
  <c r="S191" i="2" s="1"/>
  <c r="H191" i="2"/>
  <c r="I191" i="2"/>
  <c r="A194" i="2"/>
  <c r="G192" i="2" l="1"/>
  <c r="H192" i="2"/>
  <c r="I192" i="2"/>
  <c r="A195" i="2"/>
  <c r="J192" i="2"/>
  <c r="K192" i="2"/>
  <c r="L192" i="2"/>
  <c r="Z191" i="2"/>
  <c r="T191" i="2"/>
  <c r="AA191" i="2" s="1"/>
  <c r="J193" i="2" l="1"/>
  <c r="K193" i="2"/>
  <c r="L193" i="2"/>
  <c r="G193" i="2"/>
  <c r="S193" i="2" s="1"/>
  <c r="H193" i="2"/>
  <c r="I193" i="2"/>
  <c r="A196" i="2"/>
  <c r="S192" i="2"/>
  <c r="Z193" i="2" l="1"/>
  <c r="T193" i="2"/>
  <c r="AA193" i="2" s="1"/>
  <c r="Z192" i="2"/>
  <c r="T192" i="2"/>
  <c r="AA192" i="2" s="1"/>
  <c r="G194" i="2"/>
  <c r="S194" i="2" s="1"/>
  <c r="H194" i="2"/>
  <c r="I194" i="2"/>
  <c r="A197" i="2"/>
  <c r="J194" i="2"/>
  <c r="K194" i="2"/>
  <c r="L194" i="2"/>
  <c r="Z194" i="2" l="1"/>
  <c r="T194" i="2"/>
  <c r="AA194" i="2" s="1"/>
  <c r="J195" i="2"/>
  <c r="K195" i="2"/>
  <c r="L195" i="2"/>
  <c r="G195" i="2"/>
  <c r="S195" i="2" s="1"/>
  <c r="H195" i="2"/>
  <c r="I195" i="2"/>
  <c r="A198" i="2"/>
  <c r="G196" i="2" l="1"/>
  <c r="H196" i="2"/>
  <c r="I196" i="2"/>
  <c r="A199" i="2"/>
  <c r="J196" i="2"/>
  <c r="K196" i="2"/>
  <c r="L196" i="2"/>
  <c r="Z195" i="2"/>
  <c r="T195" i="2"/>
  <c r="AA195" i="2" s="1"/>
  <c r="J197" i="2" l="1"/>
  <c r="K197" i="2"/>
  <c r="L197" i="2"/>
  <c r="G197" i="2"/>
  <c r="H197" i="2"/>
  <c r="I197" i="2"/>
  <c r="A200" i="2"/>
  <c r="S196" i="2"/>
  <c r="S197" i="2" l="1"/>
  <c r="Z196" i="2"/>
  <c r="T196" i="2"/>
  <c r="AA196" i="2" s="1"/>
  <c r="G198" i="2"/>
  <c r="H198" i="2"/>
  <c r="A201" i="2"/>
  <c r="I198" i="2"/>
  <c r="J198" i="2"/>
  <c r="K198" i="2"/>
  <c r="L198" i="2"/>
  <c r="J199" i="2" l="1"/>
  <c r="K199" i="2"/>
  <c r="L199" i="2"/>
  <c r="G199" i="2"/>
  <c r="H199" i="2"/>
  <c r="I199" i="2"/>
  <c r="A202" i="2"/>
  <c r="S198" i="2"/>
  <c r="Z197" i="2"/>
  <c r="T197" i="2"/>
  <c r="AA197" i="2" s="1"/>
  <c r="S199" i="2" l="1"/>
  <c r="Z198" i="2"/>
  <c r="T198" i="2"/>
  <c r="AA198" i="2" s="1"/>
  <c r="G200" i="2"/>
  <c r="H200" i="2"/>
  <c r="I200" i="2"/>
  <c r="A203" i="2"/>
  <c r="K200" i="2"/>
  <c r="J200" i="2"/>
  <c r="L200" i="2"/>
  <c r="S200" i="2" l="1"/>
  <c r="J201" i="2"/>
  <c r="K201" i="2"/>
  <c r="L201" i="2"/>
  <c r="H201" i="2"/>
  <c r="I201" i="2"/>
  <c r="G201" i="2"/>
  <c r="A204" i="2"/>
  <c r="Z199" i="2"/>
  <c r="T199" i="2"/>
  <c r="AA199" i="2" s="1"/>
  <c r="G202" i="2" l="1"/>
  <c r="H202" i="2"/>
  <c r="I202" i="2"/>
  <c r="A205" i="2"/>
  <c r="K202" i="2"/>
  <c r="J202" i="2"/>
  <c r="L202" i="2"/>
  <c r="S201" i="2"/>
  <c r="Z200" i="2"/>
  <c r="T200" i="2"/>
  <c r="AA200" i="2" s="1"/>
  <c r="Z201" i="2" l="1"/>
  <c r="T201" i="2"/>
  <c r="AA201" i="2" s="1"/>
  <c r="J203" i="2"/>
  <c r="K203" i="2"/>
  <c r="L203" i="2"/>
  <c r="H203" i="2"/>
  <c r="I203" i="2"/>
  <c r="G203" i="2"/>
  <c r="S202" i="2"/>
  <c r="Z202" i="2" l="1"/>
  <c r="T202" i="2"/>
  <c r="AA202" i="2" s="1"/>
  <c r="S203" i="2"/>
  <c r="Z203" i="2" l="1"/>
  <c r="T205" i="2"/>
  <c r="AA205" i="2" s="1"/>
  <c r="T203" i="2"/>
  <c r="AA203" i="2" s="1"/>
  <c r="T204" i="2"/>
  <c r="AA204" i="2" s="1"/>
</calcChain>
</file>

<file path=xl/sharedStrings.xml><?xml version="1.0" encoding="utf-8"?>
<sst xmlns="http://schemas.openxmlformats.org/spreadsheetml/2006/main" count="76" uniqueCount="47">
  <si>
    <t>レベル</t>
  </si>
  <si>
    <t>WzAsMiwxLDUsNSw1LDUsNCwwLDAsMCwwLDAsMCwwLDAsMCwwLDAsMCwwLDAsMF0=</t>
  </si>
  <si>
    <t>https://stepn.guide/</t>
    <phoneticPr fontId="4"/>
  </si>
  <si>
    <t>収入</t>
    <rPh sb="0" eb="2">
      <t>シュウニュウ</t>
    </rPh>
    <phoneticPr fontId="4"/>
  </si>
  <si>
    <t>修理代</t>
    <rPh sb="0" eb="3">
      <t>シュウリダイ</t>
    </rPh>
    <phoneticPr fontId="4"/>
  </si>
  <si>
    <t>最適ポイント計算ツール（公式）→</t>
    <rPh sb="0" eb="2">
      <t>サイテキ</t>
    </rPh>
    <rPh sb="6" eb="8">
      <t>ケイサン</t>
    </rPh>
    <rPh sb="12" eb="14">
      <t>コウシキ</t>
    </rPh>
    <phoneticPr fontId="4"/>
  </si>
  <si>
    <t>サンプル（コピペしてロードで使えます）→</t>
    <rPh sb="14" eb="15">
      <t>ツカ</t>
    </rPh>
    <phoneticPr fontId="4"/>
  </si>
  <si>
    <t>コモン</t>
    <phoneticPr fontId="4"/>
  </si>
  <si>
    <t>ランナー</t>
    <phoneticPr fontId="4"/>
  </si>
  <si>
    <t>初期能力値は全て「５」</t>
    <rPh sb="0" eb="2">
      <t>ショキ</t>
    </rPh>
    <rPh sb="2" eb="5">
      <t>ノウリョクチ</t>
    </rPh>
    <rPh sb="6" eb="7">
      <t>スベ</t>
    </rPh>
    <phoneticPr fontId="4"/>
  </si>
  <si>
    <t>（GST)</t>
    <phoneticPr fontId="4"/>
  </si>
  <si>
    <t>日目</t>
    <rPh sb="0" eb="2">
      <t>ニチメ</t>
    </rPh>
    <phoneticPr fontId="4"/>
  </si>
  <si>
    <t>レベル</t>
    <phoneticPr fontId="4"/>
  </si>
  <si>
    <t>①</t>
    <phoneticPr fontId="4"/>
  </si>
  <si>
    <t>スニーカー</t>
    <phoneticPr fontId="4"/>
  </si>
  <si>
    <t>②</t>
    <phoneticPr fontId="4"/>
  </si>
  <si>
    <t>③</t>
    <phoneticPr fontId="4"/>
  </si>
  <si>
    <t>レベル上げ費用</t>
    <rPh sb="3" eb="4">
      <t>ア</t>
    </rPh>
    <rPh sb="5" eb="7">
      <t>ヒヨウ</t>
    </rPh>
    <phoneticPr fontId="4"/>
  </si>
  <si>
    <t>GST</t>
    <phoneticPr fontId="4"/>
  </si>
  <si>
    <t>GMT</t>
    <phoneticPr fontId="4"/>
  </si>
  <si>
    <t>■レベル上げ費用</t>
    <rPh sb="4" eb="5">
      <t>ア</t>
    </rPh>
    <rPh sb="6" eb="8">
      <t>ヒヨウ</t>
    </rPh>
    <phoneticPr fontId="4"/>
  </si>
  <si>
    <t>支払い
GST</t>
    <rPh sb="0" eb="2">
      <t>シハラ</t>
    </rPh>
    <phoneticPr fontId="4"/>
  </si>
  <si>
    <t>支払い
GMT</t>
    <rPh sb="0" eb="2">
      <t>シハラ</t>
    </rPh>
    <phoneticPr fontId="4"/>
  </si>
  <si>
    <t>所要時間
（分）</t>
    <rPh sb="0" eb="2">
      <t>ショヨウ</t>
    </rPh>
    <rPh sb="2" eb="4">
      <t>ジカン</t>
    </rPh>
    <rPh sb="6" eb="7">
      <t>フン</t>
    </rPh>
    <phoneticPr fontId="4"/>
  </si>
  <si>
    <t>1日に稼げるGST上限</t>
    <rPh sb="1" eb="2">
      <t>ニチ</t>
    </rPh>
    <rPh sb="3" eb="4">
      <t>カセ</t>
    </rPh>
    <rPh sb="9" eb="11">
      <t>ジョウゲン</t>
    </rPh>
    <phoneticPr fontId="4"/>
  </si>
  <si>
    <t>ソケット</t>
    <phoneticPr fontId="4"/>
  </si>
  <si>
    <t>その他</t>
    <rPh sb="2" eb="3">
      <t>ホカ</t>
    </rPh>
    <phoneticPr fontId="4"/>
  </si>
  <si>
    <t>1解放</t>
    <phoneticPr fontId="4"/>
  </si>
  <si>
    <t>Mintが可能</t>
  </si>
  <si>
    <t>2解放</t>
    <phoneticPr fontId="4"/>
  </si>
  <si>
    <t>レンタルが可能</t>
  </si>
  <si>
    <t>3解放</t>
    <phoneticPr fontId="4"/>
  </si>
  <si>
    <t>4解放</t>
    <phoneticPr fontId="4"/>
  </si>
  <si>
    <t>GMTを稼げる選択肢</t>
    <rPh sb="7" eb="10">
      <t>センタクシ</t>
    </rPh>
    <phoneticPr fontId="4"/>
  </si>
  <si>
    <t>■収入＆修理代</t>
    <rPh sb="1" eb="3">
      <t>シュウニュウ</t>
    </rPh>
    <rPh sb="4" eb="7">
      <t>シュウリダイ</t>
    </rPh>
    <phoneticPr fontId="4"/>
  </si>
  <si>
    <t>ミント費用</t>
    <rPh sb="3" eb="5">
      <t>ヒヨウ</t>
    </rPh>
    <phoneticPr fontId="4"/>
  </si>
  <si>
    <t>円相場</t>
    <rPh sb="0" eb="3">
      <t>エンソウバ</t>
    </rPh>
    <phoneticPr fontId="4"/>
  </si>
  <si>
    <t>（円）</t>
    <rPh sb="1" eb="2">
      <t>エン</t>
    </rPh>
    <phoneticPr fontId="4"/>
  </si>
  <si>
    <t>累計</t>
    <rPh sb="0" eb="2">
      <t>ルイケイ</t>
    </rPh>
    <phoneticPr fontId="4"/>
  </si>
  <si>
    <t>費用計</t>
    <rPh sb="0" eb="2">
      <t>ヒヨウ</t>
    </rPh>
    <rPh sb="2" eb="3">
      <t>ケイ</t>
    </rPh>
    <phoneticPr fontId="4"/>
  </si>
  <si>
    <t>収入計</t>
    <rPh sb="0" eb="2">
      <t>シュウニュウ</t>
    </rPh>
    <rPh sb="2" eb="3">
      <t>ケイ</t>
    </rPh>
    <phoneticPr fontId="4"/>
  </si>
  <si>
    <t>収益計</t>
    <rPh sb="0" eb="2">
      <t>シュウエキ</t>
    </rPh>
    <rPh sb="2" eb="3">
      <t>ケイ</t>
    </rPh>
    <phoneticPr fontId="4"/>
  </si>
  <si>
    <t>エネルギー：2</t>
    <phoneticPr fontId="4"/>
  </si>
  <si>
    <t>エネ</t>
    <phoneticPr fontId="4"/>
  </si>
  <si>
    <t>ルギー</t>
  </si>
  <si>
    <t>初期投資費用：例の場合はコモンランナー２足のフロア価格→</t>
    <rPh sb="0" eb="6">
      <t>ショキトウシヒヨウ</t>
    </rPh>
    <rPh sb="7" eb="8">
      <t>レイ</t>
    </rPh>
    <rPh sb="9" eb="11">
      <t>バアイ</t>
    </rPh>
    <rPh sb="20" eb="21">
      <t>ソク</t>
    </rPh>
    <rPh sb="25" eb="27">
      <t>カカク</t>
    </rPh>
    <phoneticPr fontId="4"/>
  </si>
  <si>
    <t>ベージュ箇所が編集可能です</t>
    <rPh sb="4" eb="6">
      <t>カショ</t>
    </rPh>
    <rPh sb="7" eb="11">
      <t>ヘンシュウカノウ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</si>
</sst>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\→"/>
    <numFmt numFmtId="178" formatCode="0.00;;"/>
  </numFmts>
  <fonts count="14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0"/>
      <color theme="1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2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8" fillId="0" borderId="4" xfId="0" applyNumberFormat="1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6" xfId="0" applyFont="1" applyBorder="1">
      <alignment vertical="center"/>
    </xf>
    <xf numFmtId="177" fontId="8" fillId="2" borderId="4" xfId="0" applyNumberFormat="1" applyFont="1" applyFill="1" applyBorder="1" applyAlignment="1"/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78" fontId="0" fillId="0" borderId="6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10" fillId="5" borderId="11" xfId="0" applyFont="1" applyFill="1" applyBorder="1">
      <alignment vertical="center"/>
    </xf>
    <xf numFmtId="0" fontId="0" fillId="5" borderId="11" xfId="0" applyFill="1" applyBorder="1" applyAlignment="1">
      <alignment horizontal="center" vertical="center"/>
    </xf>
    <xf numFmtId="178" fontId="0" fillId="5" borderId="11" xfId="0" applyNumberFormat="1" applyFill="1" applyBorder="1" applyAlignment="1">
      <alignment horizontal="right" vertical="center"/>
    </xf>
    <xf numFmtId="0" fontId="0" fillId="5" borderId="0" xfId="0" applyFill="1" applyBorder="1">
      <alignment vertical="center"/>
    </xf>
    <xf numFmtId="0" fontId="10" fillId="5" borderId="7" xfId="0" applyFont="1" applyFill="1" applyBorder="1">
      <alignment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10" fillId="3" borderId="5" xfId="0" applyFont="1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0" fillId="3" borderId="4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0" fillId="6" borderId="3" xfId="0" applyFill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2" xfId="0" applyFont="1" applyFill="1" applyBorder="1">
      <alignment vertical="center"/>
    </xf>
    <xf numFmtId="0" fontId="0" fillId="5" borderId="3" xfId="0" applyFill="1" applyBorder="1">
      <alignment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0" fontId="2" fillId="5" borderId="1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8" fontId="0" fillId="4" borderId="4" xfId="0" applyNumberFormat="1" applyFill="1" applyBorder="1" applyAlignment="1">
      <alignment horizontal="right" vertical="center"/>
    </xf>
    <xf numFmtId="178" fontId="0" fillId="4" borderId="6" xfId="0" applyNumberForma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13" fillId="8" borderId="0" xfId="0" applyFont="1" applyFill="1">
      <alignment vertical="center"/>
    </xf>
    <xf numFmtId="0" fontId="0" fillId="8" borderId="0" xfId="0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pn.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F644-940A-4966-8219-75258190DF22}">
  <sheetPr>
    <tabColor rgb="FFFFC000"/>
  </sheetPr>
  <dimension ref="D1:R39"/>
  <sheetViews>
    <sheetView showGridLines="0" workbookViewId="0">
      <selection activeCell="I7" sqref="I7"/>
    </sheetView>
  </sheetViews>
  <sheetFormatPr defaultColWidth="9.28515625" defaultRowHeight="14.25" customHeight="1" x14ac:dyDescent="0.15"/>
  <cols>
    <col min="5" max="5" width="9.28515625" style="1"/>
    <col min="6" max="7" width="9.28515625" style="2"/>
    <col min="11" max="11" width="6.140625" style="13" customWidth="1"/>
    <col min="12" max="14" width="9.140625" style="13"/>
    <col min="15" max="16" width="10.5703125" style="13" customWidth="1"/>
    <col min="17" max="17" width="9.140625" style="13"/>
    <col min="18" max="18" width="18.7109375" style="13" bestFit="1" customWidth="1"/>
  </cols>
  <sheetData>
    <row r="1" spans="5:18" ht="14.25" customHeight="1" x14ac:dyDescent="0.15">
      <c r="E1" s="27" t="s">
        <v>34</v>
      </c>
      <c r="K1" s="12" t="s">
        <v>20</v>
      </c>
    </row>
    <row r="2" spans="5:18" ht="14.25" customHeight="1" x14ac:dyDescent="0.15">
      <c r="E2" s="27" t="s">
        <v>42</v>
      </c>
      <c r="K2" s="12"/>
    </row>
    <row r="3" spans="5:18" ht="24" x14ac:dyDescent="0.15">
      <c r="E3" s="10" t="s">
        <v>0</v>
      </c>
      <c r="F3" s="11" t="s">
        <v>3</v>
      </c>
      <c r="G3" s="11" t="s">
        <v>4</v>
      </c>
      <c r="K3" s="90" t="s">
        <v>12</v>
      </c>
      <c r="L3" s="91"/>
      <c r="M3" s="14" t="s">
        <v>21</v>
      </c>
      <c r="N3" s="14" t="s">
        <v>22</v>
      </c>
      <c r="O3" s="14" t="s">
        <v>23</v>
      </c>
      <c r="P3" s="14" t="s">
        <v>24</v>
      </c>
      <c r="Q3" s="15" t="s">
        <v>25</v>
      </c>
      <c r="R3" s="16" t="s">
        <v>26</v>
      </c>
    </row>
    <row r="4" spans="5:18" ht="14.25" customHeight="1" x14ac:dyDescent="0.15">
      <c r="E4" s="8"/>
      <c r="F4" s="9" t="s">
        <v>10</v>
      </c>
      <c r="G4" s="9" t="s">
        <v>10</v>
      </c>
      <c r="K4" s="17">
        <v>0</v>
      </c>
      <c r="L4" s="18">
        <v>1</v>
      </c>
      <c r="M4" s="19">
        <v>1</v>
      </c>
      <c r="N4" s="18"/>
      <c r="O4" s="20">
        <v>60</v>
      </c>
      <c r="P4" s="20">
        <v>10</v>
      </c>
      <c r="Q4" s="19"/>
      <c r="R4" s="21"/>
    </row>
    <row r="5" spans="5:18" ht="14.25" customHeight="1" x14ac:dyDescent="0.15">
      <c r="E5" s="5">
        <v>1</v>
      </c>
      <c r="F5" s="92">
        <v>5.79</v>
      </c>
      <c r="G5" s="92">
        <v>2.48</v>
      </c>
      <c r="H5">
        <v>2</v>
      </c>
      <c r="K5" s="17">
        <v>1</v>
      </c>
      <c r="L5" s="18">
        <v>2</v>
      </c>
      <c r="M5" s="19">
        <v>2</v>
      </c>
      <c r="N5" s="18"/>
      <c r="O5" s="20">
        <v>120</v>
      </c>
      <c r="P5" s="20">
        <v>15</v>
      </c>
      <c r="Q5" s="19"/>
      <c r="R5" s="21"/>
    </row>
    <row r="6" spans="5:18" ht="14.25" customHeight="1" x14ac:dyDescent="0.15">
      <c r="E6" s="5">
        <v>2</v>
      </c>
      <c r="F6" s="92">
        <v>6.6850000000000005</v>
      </c>
      <c r="G6" s="92">
        <v>2.2400000000000002</v>
      </c>
      <c r="K6" s="17">
        <v>2</v>
      </c>
      <c r="L6" s="18">
        <v>3</v>
      </c>
      <c r="M6" s="19">
        <v>3</v>
      </c>
      <c r="N6" s="18"/>
      <c r="O6" s="20">
        <v>180</v>
      </c>
      <c r="P6" s="20">
        <v>20</v>
      </c>
      <c r="Q6" s="19"/>
      <c r="R6" s="21"/>
    </row>
    <row r="7" spans="5:18" ht="14.25" customHeight="1" x14ac:dyDescent="0.15">
      <c r="E7" s="5">
        <v>3</v>
      </c>
      <c r="F7" s="92">
        <v>7.7200000000000006</v>
      </c>
      <c r="G7" s="92">
        <v>2.31</v>
      </c>
      <c r="K7" s="17">
        <v>3</v>
      </c>
      <c r="L7" s="18">
        <v>4</v>
      </c>
      <c r="M7" s="19">
        <v>4</v>
      </c>
      <c r="N7" s="18"/>
      <c r="O7" s="20">
        <v>240</v>
      </c>
      <c r="P7" s="20">
        <v>25</v>
      </c>
      <c r="Q7" s="19"/>
      <c r="R7" s="21"/>
    </row>
    <row r="8" spans="5:18" ht="14.25" customHeight="1" x14ac:dyDescent="0.15">
      <c r="E8" s="5">
        <v>4</v>
      </c>
      <c r="F8" s="92">
        <v>8.629999999999999</v>
      </c>
      <c r="G8" s="92">
        <v>2.4500000000000002</v>
      </c>
      <c r="K8" s="22">
        <v>4</v>
      </c>
      <c r="L8" s="23">
        <v>5</v>
      </c>
      <c r="M8" s="24">
        <v>10</v>
      </c>
      <c r="N8" s="23">
        <v>10</v>
      </c>
      <c r="O8" s="25">
        <v>300</v>
      </c>
      <c r="P8" s="25">
        <v>30</v>
      </c>
      <c r="Q8" s="24" t="s">
        <v>27</v>
      </c>
      <c r="R8" s="26" t="s">
        <v>28</v>
      </c>
    </row>
    <row r="9" spans="5:18" ht="14.25" customHeight="1" x14ac:dyDescent="0.15">
      <c r="E9" s="5">
        <v>5</v>
      </c>
      <c r="F9" s="92">
        <v>9.4550000000000001</v>
      </c>
      <c r="G9" s="92">
        <v>2.52</v>
      </c>
      <c r="K9" s="17">
        <v>5</v>
      </c>
      <c r="L9" s="18">
        <v>6</v>
      </c>
      <c r="M9" s="19">
        <v>6</v>
      </c>
      <c r="N9" s="18"/>
      <c r="O9" s="20">
        <v>360</v>
      </c>
      <c r="P9" s="20">
        <v>35</v>
      </c>
      <c r="Q9" s="19"/>
      <c r="R9" s="21"/>
    </row>
    <row r="10" spans="5:18" ht="14.25" customHeight="1" x14ac:dyDescent="0.15">
      <c r="E10" s="5">
        <v>6</v>
      </c>
      <c r="F10" s="92">
        <v>10.215</v>
      </c>
      <c r="G10" s="92">
        <v>2.59</v>
      </c>
      <c r="K10" s="17">
        <v>6</v>
      </c>
      <c r="L10" s="18">
        <v>7</v>
      </c>
      <c r="M10" s="19">
        <v>7</v>
      </c>
      <c r="N10" s="18"/>
      <c r="O10" s="20">
        <v>420</v>
      </c>
      <c r="P10" s="20">
        <v>40</v>
      </c>
      <c r="Q10" s="19"/>
      <c r="R10" s="21"/>
    </row>
    <row r="11" spans="5:18" ht="14.25" customHeight="1" x14ac:dyDescent="0.15">
      <c r="E11" s="5">
        <v>7</v>
      </c>
      <c r="F11" s="92">
        <v>10.215</v>
      </c>
      <c r="G11" s="92">
        <v>1.9</v>
      </c>
      <c r="K11" s="17">
        <v>7</v>
      </c>
      <c r="L11" s="18">
        <v>8</v>
      </c>
      <c r="M11" s="19">
        <v>8</v>
      </c>
      <c r="N11" s="18"/>
      <c r="O11" s="20">
        <v>480</v>
      </c>
      <c r="P11" s="20">
        <v>45</v>
      </c>
      <c r="Q11" s="19"/>
      <c r="R11" s="21"/>
    </row>
    <row r="12" spans="5:18" ht="14.25" customHeight="1" x14ac:dyDescent="0.15">
      <c r="E12" s="5">
        <v>8</v>
      </c>
      <c r="F12" s="92">
        <v>10.92</v>
      </c>
      <c r="G12" s="92">
        <v>2</v>
      </c>
      <c r="K12" s="17">
        <v>8</v>
      </c>
      <c r="L12" s="18">
        <v>9</v>
      </c>
      <c r="M12" s="19">
        <v>9</v>
      </c>
      <c r="N12" s="18"/>
      <c r="O12" s="20">
        <v>540</v>
      </c>
      <c r="P12" s="20">
        <v>50</v>
      </c>
      <c r="Q12" s="19"/>
      <c r="R12" s="21"/>
    </row>
    <row r="13" spans="5:18" ht="14.25" customHeight="1" x14ac:dyDescent="0.15">
      <c r="E13" s="5">
        <v>9</v>
      </c>
      <c r="F13" s="92">
        <v>11.579999999999998</v>
      </c>
      <c r="G13" s="92">
        <v>2.0499999999999998</v>
      </c>
      <c r="K13" s="22">
        <v>9</v>
      </c>
      <c r="L13" s="23">
        <v>10</v>
      </c>
      <c r="M13" s="24">
        <v>30</v>
      </c>
      <c r="N13" s="23">
        <v>30</v>
      </c>
      <c r="O13" s="25">
        <v>600</v>
      </c>
      <c r="P13" s="25">
        <v>60</v>
      </c>
      <c r="Q13" s="24" t="s">
        <v>29</v>
      </c>
      <c r="R13" s="26" t="s">
        <v>30</v>
      </c>
    </row>
    <row r="14" spans="5:18" ht="14.25" customHeight="1" x14ac:dyDescent="0.15">
      <c r="E14" s="5">
        <v>10</v>
      </c>
      <c r="F14" s="92">
        <v>12.205</v>
      </c>
      <c r="G14" s="92">
        <v>2.1</v>
      </c>
      <c r="K14" s="17">
        <v>10</v>
      </c>
      <c r="L14" s="18">
        <v>11</v>
      </c>
      <c r="M14" s="19">
        <v>11</v>
      </c>
      <c r="N14" s="18"/>
      <c r="O14" s="20">
        <v>660</v>
      </c>
      <c r="P14" s="20">
        <v>70</v>
      </c>
      <c r="Q14" s="19"/>
      <c r="R14" s="21"/>
    </row>
    <row r="15" spans="5:18" ht="14.25" customHeight="1" x14ac:dyDescent="0.15">
      <c r="E15" s="5">
        <v>11</v>
      </c>
      <c r="F15" s="92">
        <v>12.8</v>
      </c>
      <c r="G15" s="92">
        <v>2.2000000000000002</v>
      </c>
      <c r="K15" s="17">
        <v>11</v>
      </c>
      <c r="L15" s="18">
        <v>12</v>
      </c>
      <c r="M15" s="19">
        <v>12</v>
      </c>
      <c r="N15" s="18"/>
      <c r="O15" s="20">
        <v>720</v>
      </c>
      <c r="P15" s="20">
        <v>80</v>
      </c>
      <c r="Q15" s="19"/>
      <c r="R15" s="21"/>
    </row>
    <row r="16" spans="5:18" ht="14.25" customHeight="1" x14ac:dyDescent="0.15">
      <c r="E16" s="5">
        <v>12</v>
      </c>
      <c r="F16" s="92">
        <v>13.370000000000001</v>
      </c>
      <c r="G16" s="92">
        <v>2.2999999999999998</v>
      </c>
      <c r="K16" s="17">
        <v>12</v>
      </c>
      <c r="L16" s="18">
        <v>13</v>
      </c>
      <c r="M16" s="19">
        <v>13</v>
      </c>
      <c r="N16" s="18"/>
      <c r="O16" s="20">
        <v>780</v>
      </c>
      <c r="P16" s="20">
        <v>90</v>
      </c>
      <c r="Q16" s="19"/>
      <c r="R16" s="21"/>
    </row>
    <row r="17" spans="5:18" ht="14.25" customHeight="1" x14ac:dyDescent="0.15">
      <c r="E17" s="5">
        <v>13</v>
      </c>
      <c r="F17" s="92">
        <v>13.915000000000001</v>
      </c>
      <c r="G17" s="92">
        <v>2.4</v>
      </c>
      <c r="K17" s="17">
        <v>13</v>
      </c>
      <c r="L17" s="18">
        <v>14</v>
      </c>
      <c r="M17" s="19">
        <v>14</v>
      </c>
      <c r="N17" s="18"/>
      <c r="O17" s="20">
        <v>840</v>
      </c>
      <c r="P17" s="20">
        <v>100</v>
      </c>
      <c r="Q17" s="19"/>
      <c r="R17" s="21"/>
    </row>
    <row r="18" spans="5:18" ht="14.25" customHeight="1" x14ac:dyDescent="0.15">
      <c r="E18" s="5">
        <v>14</v>
      </c>
      <c r="F18" s="92">
        <v>14.445</v>
      </c>
      <c r="G18" s="92">
        <v>2.5</v>
      </c>
      <c r="K18" s="17">
        <v>14</v>
      </c>
      <c r="L18" s="18">
        <v>15</v>
      </c>
      <c r="M18" s="19">
        <v>15</v>
      </c>
      <c r="N18" s="18"/>
      <c r="O18" s="20">
        <v>900</v>
      </c>
      <c r="P18" s="20">
        <v>110</v>
      </c>
      <c r="Q18" s="19" t="s">
        <v>31</v>
      </c>
      <c r="R18" s="21"/>
    </row>
    <row r="19" spans="5:18" ht="14.25" customHeight="1" x14ac:dyDescent="0.15">
      <c r="E19" s="5">
        <v>15</v>
      </c>
      <c r="F19" s="92">
        <v>14.7</v>
      </c>
      <c r="G19" s="92">
        <v>2.34</v>
      </c>
      <c r="K19" s="17">
        <v>15</v>
      </c>
      <c r="L19" s="18">
        <v>16</v>
      </c>
      <c r="M19" s="19">
        <v>16</v>
      </c>
      <c r="N19" s="18"/>
      <c r="O19" s="20">
        <v>960</v>
      </c>
      <c r="P19" s="20">
        <v>120</v>
      </c>
      <c r="Q19" s="19"/>
      <c r="R19" s="21"/>
    </row>
    <row r="20" spans="5:18" ht="14.25" customHeight="1" x14ac:dyDescent="0.15">
      <c r="E20" s="5">
        <v>16</v>
      </c>
      <c r="F20" s="92">
        <v>15.195</v>
      </c>
      <c r="G20" s="92">
        <v>2.4300000000000002</v>
      </c>
      <c r="K20" s="17">
        <v>16</v>
      </c>
      <c r="L20" s="18">
        <v>17</v>
      </c>
      <c r="M20" s="19">
        <v>17</v>
      </c>
      <c r="N20" s="18"/>
      <c r="O20" s="20">
        <v>1020</v>
      </c>
      <c r="P20" s="20">
        <v>130</v>
      </c>
      <c r="Q20" s="19"/>
      <c r="R20" s="21"/>
    </row>
    <row r="21" spans="5:18" ht="14.25" customHeight="1" x14ac:dyDescent="0.15">
      <c r="E21" s="5">
        <v>17</v>
      </c>
      <c r="F21" s="92">
        <v>15.68</v>
      </c>
      <c r="G21" s="92">
        <v>2.52</v>
      </c>
      <c r="K21" s="17">
        <v>17</v>
      </c>
      <c r="L21" s="18">
        <v>18</v>
      </c>
      <c r="M21" s="19">
        <v>18</v>
      </c>
      <c r="N21" s="18"/>
      <c r="O21" s="20">
        <v>1080</v>
      </c>
      <c r="P21" s="20">
        <v>140</v>
      </c>
      <c r="Q21" s="19"/>
      <c r="R21" s="21"/>
    </row>
    <row r="22" spans="5:18" ht="14.25" customHeight="1" x14ac:dyDescent="0.15">
      <c r="E22" s="5">
        <v>18</v>
      </c>
      <c r="F22" s="92">
        <v>16.149999999999999</v>
      </c>
      <c r="G22" s="92">
        <v>2.61</v>
      </c>
      <c r="K22" s="17">
        <v>18</v>
      </c>
      <c r="L22" s="18">
        <v>19</v>
      </c>
      <c r="M22" s="19">
        <v>19</v>
      </c>
      <c r="N22" s="18"/>
      <c r="O22" s="20">
        <v>1140</v>
      </c>
      <c r="P22" s="20">
        <v>150</v>
      </c>
      <c r="Q22" s="19"/>
      <c r="R22" s="21"/>
    </row>
    <row r="23" spans="5:18" ht="14.25" customHeight="1" x14ac:dyDescent="0.15">
      <c r="E23" s="5">
        <v>19</v>
      </c>
      <c r="F23" s="92">
        <v>16.260000000000002</v>
      </c>
      <c r="G23" s="92">
        <v>2.4</v>
      </c>
      <c r="K23" s="22">
        <v>19</v>
      </c>
      <c r="L23" s="23">
        <v>20</v>
      </c>
      <c r="M23" s="24">
        <v>60</v>
      </c>
      <c r="N23" s="23">
        <v>60</v>
      </c>
      <c r="O23" s="25">
        <v>1200</v>
      </c>
      <c r="P23" s="25">
        <v>160</v>
      </c>
      <c r="Q23" s="24" t="s">
        <v>32</v>
      </c>
      <c r="R23" s="26"/>
    </row>
    <row r="24" spans="5:18" ht="14.25" customHeight="1" x14ac:dyDescent="0.15">
      <c r="E24" s="5">
        <v>20</v>
      </c>
      <c r="F24" s="92">
        <v>16.78</v>
      </c>
      <c r="G24" s="92">
        <v>2.48</v>
      </c>
      <c r="K24" s="17">
        <v>20</v>
      </c>
      <c r="L24" s="18">
        <v>21</v>
      </c>
      <c r="M24" s="19">
        <v>21</v>
      </c>
      <c r="N24" s="18"/>
      <c r="O24" s="20">
        <v>1260</v>
      </c>
      <c r="P24" s="20">
        <v>170</v>
      </c>
      <c r="Q24" s="19"/>
      <c r="R24" s="21"/>
    </row>
    <row r="25" spans="5:18" ht="14.25" customHeight="1" x14ac:dyDescent="0.15">
      <c r="E25" s="5">
        <v>21</v>
      </c>
      <c r="F25" s="92">
        <v>17.149999999999999</v>
      </c>
      <c r="G25" s="92">
        <v>2.56</v>
      </c>
      <c r="K25" s="17">
        <v>21</v>
      </c>
      <c r="L25" s="18">
        <v>22</v>
      </c>
      <c r="M25" s="19">
        <v>22</v>
      </c>
      <c r="N25" s="18"/>
      <c r="O25" s="20">
        <v>1320</v>
      </c>
      <c r="P25" s="20">
        <v>180</v>
      </c>
      <c r="Q25" s="19"/>
      <c r="R25" s="21"/>
    </row>
    <row r="26" spans="5:18" ht="14.25" customHeight="1" x14ac:dyDescent="0.15">
      <c r="E26" s="5">
        <v>22</v>
      </c>
      <c r="F26" s="92">
        <v>17.579999999999998</v>
      </c>
      <c r="G26" s="92">
        <v>2.68</v>
      </c>
      <c r="K26" s="17">
        <v>22</v>
      </c>
      <c r="L26" s="18">
        <v>23</v>
      </c>
      <c r="M26" s="19">
        <v>23</v>
      </c>
      <c r="N26" s="18"/>
      <c r="O26" s="20">
        <v>1380</v>
      </c>
      <c r="P26" s="20">
        <v>190</v>
      </c>
      <c r="Q26" s="19"/>
      <c r="R26" s="21"/>
    </row>
    <row r="27" spans="5:18" ht="14.25" customHeight="1" x14ac:dyDescent="0.15">
      <c r="E27" s="5">
        <v>23</v>
      </c>
      <c r="F27" s="92">
        <v>18</v>
      </c>
      <c r="G27" s="92">
        <v>2.8</v>
      </c>
      <c r="K27" s="17">
        <v>23</v>
      </c>
      <c r="L27" s="18">
        <v>24</v>
      </c>
      <c r="M27" s="19">
        <v>24</v>
      </c>
      <c r="N27" s="18"/>
      <c r="O27" s="20">
        <v>1440</v>
      </c>
      <c r="P27" s="20">
        <v>200</v>
      </c>
      <c r="Q27" s="19"/>
      <c r="R27" s="21"/>
    </row>
    <row r="28" spans="5:18" ht="14.25" customHeight="1" x14ac:dyDescent="0.15">
      <c r="E28" s="5">
        <v>24</v>
      </c>
      <c r="F28" s="92">
        <v>18.48</v>
      </c>
      <c r="G28" s="92">
        <v>2.88</v>
      </c>
      <c r="K28" s="17">
        <v>24</v>
      </c>
      <c r="L28" s="18">
        <v>25</v>
      </c>
      <c r="M28" s="19">
        <v>25</v>
      </c>
      <c r="N28" s="18"/>
      <c r="O28" s="20">
        <v>1500</v>
      </c>
      <c r="P28" s="20">
        <v>210</v>
      </c>
      <c r="Q28" s="19"/>
      <c r="R28" s="21"/>
    </row>
    <row r="29" spans="5:18" ht="14.25" customHeight="1" x14ac:dyDescent="0.15">
      <c r="E29" s="5">
        <v>25</v>
      </c>
      <c r="F29" s="92">
        <v>18.88</v>
      </c>
      <c r="G29" s="92">
        <v>3</v>
      </c>
      <c r="K29" s="17">
        <v>25</v>
      </c>
      <c r="L29" s="18">
        <v>26</v>
      </c>
      <c r="M29" s="19">
        <v>26</v>
      </c>
      <c r="N29" s="18"/>
      <c r="O29" s="20">
        <v>1560</v>
      </c>
      <c r="P29" s="20">
        <v>220</v>
      </c>
      <c r="Q29" s="19"/>
      <c r="R29" s="21"/>
    </row>
    <row r="30" spans="5:18" ht="14.25" customHeight="1" x14ac:dyDescent="0.15">
      <c r="E30" s="5">
        <v>26</v>
      </c>
      <c r="F30" s="92">
        <v>19.2</v>
      </c>
      <c r="G30" s="92">
        <v>3.12</v>
      </c>
      <c r="K30" s="17">
        <v>26</v>
      </c>
      <c r="L30" s="18">
        <v>27</v>
      </c>
      <c r="M30" s="19">
        <v>27</v>
      </c>
      <c r="N30" s="18"/>
      <c r="O30" s="20">
        <v>1620</v>
      </c>
      <c r="P30" s="20">
        <v>230</v>
      </c>
      <c r="Q30" s="19"/>
      <c r="R30" s="21"/>
    </row>
    <row r="31" spans="5:18" ht="14.25" customHeight="1" x14ac:dyDescent="0.15">
      <c r="E31" s="5">
        <v>27</v>
      </c>
      <c r="F31" s="92">
        <v>18.809999999999999</v>
      </c>
      <c r="G31" s="92">
        <v>2.4300000000000002</v>
      </c>
      <c r="K31" s="17">
        <v>27</v>
      </c>
      <c r="L31" s="18">
        <v>28</v>
      </c>
      <c r="M31" s="19">
        <v>28</v>
      </c>
      <c r="N31" s="18"/>
      <c r="O31" s="20">
        <v>1680</v>
      </c>
      <c r="P31" s="20">
        <v>240</v>
      </c>
      <c r="Q31" s="19"/>
      <c r="R31" s="21"/>
    </row>
    <row r="32" spans="5:18" ht="14.25" customHeight="1" x14ac:dyDescent="0.15">
      <c r="E32" s="5">
        <v>28</v>
      </c>
      <c r="F32" s="92">
        <v>19.2</v>
      </c>
      <c r="G32" s="92">
        <v>2.4900000000000002</v>
      </c>
      <c r="K32" s="17">
        <v>28</v>
      </c>
      <c r="L32" s="18">
        <v>29</v>
      </c>
      <c r="M32" s="19">
        <v>29</v>
      </c>
      <c r="N32" s="18">
        <v>29</v>
      </c>
      <c r="O32" s="20">
        <v>1740</v>
      </c>
      <c r="P32" s="20">
        <v>285</v>
      </c>
      <c r="Q32" s="19"/>
      <c r="R32" s="21"/>
    </row>
    <row r="33" spans="4:18" ht="14.25" customHeight="1" x14ac:dyDescent="0.15">
      <c r="E33" s="5">
        <v>29</v>
      </c>
      <c r="F33" s="92">
        <v>19.59</v>
      </c>
      <c r="G33" s="92">
        <v>2.61</v>
      </c>
      <c r="K33" s="17">
        <v>29</v>
      </c>
      <c r="L33" s="18">
        <v>30</v>
      </c>
      <c r="M33" s="19">
        <v>100</v>
      </c>
      <c r="N33" s="18">
        <v>100</v>
      </c>
      <c r="O33" s="20">
        <v>1800</v>
      </c>
      <c r="P33" s="20">
        <v>300</v>
      </c>
      <c r="Q33" s="19"/>
      <c r="R33" s="21" t="s">
        <v>33</v>
      </c>
    </row>
    <row r="34" spans="4:18" ht="14.25" customHeight="1" x14ac:dyDescent="0.15">
      <c r="E34" s="5">
        <v>30</v>
      </c>
      <c r="F34" s="92">
        <v>19.96</v>
      </c>
      <c r="G34" s="92">
        <v>2.7</v>
      </c>
    </row>
    <row r="35" spans="4:18" ht="14.25" customHeight="1" x14ac:dyDescent="0.15">
      <c r="E35" s="3" t="s">
        <v>7</v>
      </c>
    </row>
    <row r="36" spans="4:18" ht="14.25" customHeight="1" x14ac:dyDescent="0.15">
      <c r="E36" s="3" t="s">
        <v>8</v>
      </c>
    </row>
    <row r="37" spans="4:18" ht="14.25" customHeight="1" x14ac:dyDescent="0.15">
      <c r="E37" s="3" t="s">
        <v>9</v>
      </c>
    </row>
    <row r="38" spans="4:18" ht="14.25" customHeight="1" x14ac:dyDescent="0.15">
      <c r="D38" s="6" t="s">
        <v>5</v>
      </c>
      <c r="E38" s="4" t="s">
        <v>2</v>
      </c>
    </row>
    <row r="39" spans="4:18" ht="14.25" customHeight="1" x14ac:dyDescent="0.15">
      <c r="D39" s="7" t="s">
        <v>6</v>
      </c>
      <c r="E39" s="3" t="s">
        <v>1</v>
      </c>
    </row>
  </sheetData>
  <mergeCells count="1">
    <mergeCell ref="K3:L3"/>
  </mergeCells>
  <phoneticPr fontId="4"/>
  <hyperlinks>
    <hyperlink ref="E38" r:id="rId1" xr:uid="{9E8A8CEE-EFDA-4A8C-881D-C41BB1126D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0ADD-B7B4-4B9C-90CD-9027A03CB0CC}">
  <sheetPr>
    <tabColor rgb="FFFFC000"/>
  </sheetPr>
  <dimension ref="A1:AG205"/>
  <sheetViews>
    <sheetView showGridLines="0" tabSelected="1" workbookViewId="0">
      <pane ySplit="3" topLeftCell="A4" activePane="bottomLeft" state="frozen"/>
      <selection activeCell="G35" sqref="G35"/>
      <selection pane="bottomLeft" activeCell="AD10" sqref="AD10"/>
    </sheetView>
  </sheetViews>
  <sheetFormatPr defaultColWidth="7" defaultRowHeight="12" x14ac:dyDescent="0.15"/>
  <cols>
    <col min="1" max="1" width="7" style="85"/>
    <col min="2" max="5" width="7" style="34"/>
    <col min="6" max="6" width="1.140625" style="42" customWidth="1"/>
    <col min="13" max="13" width="1.140625" style="47" customWidth="1"/>
    <col min="16" max="16" width="1.140625" style="47" customWidth="1"/>
    <col min="18" max="18" width="1.140625" style="43" customWidth="1"/>
    <col min="19" max="20" width="8.28515625" customWidth="1"/>
    <col min="21" max="21" width="1.140625" style="43" customWidth="1"/>
    <col min="23" max="24" width="8.7109375" customWidth="1"/>
    <col min="25" max="25" width="1.42578125" style="43" customWidth="1"/>
    <col min="26" max="26" width="10.42578125" customWidth="1"/>
    <col min="27" max="27" width="11" customWidth="1"/>
  </cols>
  <sheetData>
    <row r="1" spans="1:33" s="39" customFormat="1" x14ac:dyDescent="0.15">
      <c r="A1" s="35" t="s">
        <v>11</v>
      </c>
      <c r="B1" s="36" t="s">
        <v>14</v>
      </c>
      <c r="C1" s="37"/>
      <c r="D1" s="38"/>
      <c r="E1" s="35" t="s">
        <v>43</v>
      </c>
      <c r="F1" s="40"/>
      <c r="G1" s="59" t="s">
        <v>17</v>
      </c>
      <c r="H1" s="56"/>
      <c r="I1" s="56"/>
      <c r="J1" s="56"/>
      <c r="K1" s="56"/>
      <c r="L1" s="60"/>
      <c r="M1" s="44"/>
      <c r="N1" s="56" t="s">
        <v>35</v>
      </c>
      <c r="O1" s="56"/>
      <c r="P1" s="48"/>
      <c r="Q1" s="54" t="s">
        <v>4</v>
      </c>
      <c r="R1" s="62"/>
      <c r="S1" s="66" t="s">
        <v>39</v>
      </c>
      <c r="T1" s="66" t="s">
        <v>39</v>
      </c>
      <c r="U1" s="51"/>
      <c r="V1" s="74" t="s">
        <v>3</v>
      </c>
      <c r="W1" s="74" t="s">
        <v>40</v>
      </c>
      <c r="X1" s="74" t="s">
        <v>40</v>
      </c>
      <c r="Y1" s="75"/>
      <c r="Z1" s="77" t="s">
        <v>41</v>
      </c>
      <c r="AA1" s="77" t="s">
        <v>41</v>
      </c>
      <c r="AC1" s="80" t="s">
        <v>18</v>
      </c>
      <c r="AD1" s="81" t="s">
        <v>19</v>
      </c>
      <c r="AE1" s="81" t="s">
        <v>36</v>
      </c>
    </row>
    <row r="2" spans="1:33" s="39" customFormat="1" x14ac:dyDescent="0.15">
      <c r="A2" s="67"/>
      <c r="B2" s="67" t="s">
        <v>13</v>
      </c>
      <c r="C2" s="67" t="s">
        <v>15</v>
      </c>
      <c r="D2" s="67" t="s">
        <v>16</v>
      </c>
      <c r="E2" s="67" t="s">
        <v>44</v>
      </c>
      <c r="F2" s="40"/>
      <c r="G2" s="68" t="s">
        <v>13</v>
      </c>
      <c r="H2" s="69"/>
      <c r="I2" s="68" t="s">
        <v>15</v>
      </c>
      <c r="J2" s="69"/>
      <c r="K2" s="68" t="s">
        <v>16</v>
      </c>
      <c r="L2" s="70"/>
      <c r="M2" s="44"/>
      <c r="N2" s="68"/>
      <c r="O2" s="69"/>
      <c r="P2" s="48"/>
      <c r="Q2" s="71"/>
      <c r="R2" s="62"/>
      <c r="S2" s="71" t="s">
        <v>37</v>
      </c>
      <c r="T2" s="71" t="s">
        <v>37</v>
      </c>
      <c r="U2" s="72"/>
      <c r="V2" s="73"/>
      <c r="W2" s="73" t="s">
        <v>37</v>
      </c>
      <c r="X2" s="73" t="s">
        <v>37</v>
      </c>
      <c r="Y2" s="48"/>
      <c r="Z2" s="78" t="s">
        <v>37</v>
      </c>
      <c r="AA2" s="78" t="s">
        <v>37</v>
      </c>
      <c r="AC2" s="86">
        <v>2.6</v>
      </c>
      <c r="AD2" s="86">
        <v>1.4</v>
      </c>
      <c r="AE2" s="86">
        <v>127.5</v>
      </c>
    </row>
    <row r="3" spans="1:33" x14ac:dyDescent="0.15">
      <c r="A3" s="84"/>
      <c r="B3" s="8" t="s">
        <v>12</v>
      </c>
      <c r="C3" s="8" t="s">
        <v>12</v>
      </c>
      <c r="D3" s="8" t="s">
        <v>12</v>
      </c>
      <c r="E3" s="8"/>
      <c r="F3" s="41"/>
      <c r="G3" s="57" t="s">
        <v>18</v>
      </c>
      <c r="H3" s="58" t="s">
        <v>19</v>
      </c>
      <c r="I3" s="57" t="s">
        <v>18</v>
      </c>
      <c r="J3" s="58" t="s">
        <v>19</v>
      </c>
      <c r="K3" s="57" t="s">
        <v>18</v>
      </c>
      <c r="L3" s="58" t="s">
        <v>19</v>
      </c>
      <c r="M3" s="45"/>
      <c r="N3" s="57" t="s">
        <v>18</v>
      </c>
      <c r="O3" s="58" t="s">
        <v>19</v>
      </c>
      <c r="P3" s="50"/>
      <c r="Q3" s="55" t="s">
        <v>18</v>
      </c>
      <c r="R3" s="63"/>
      <c r="S3" s="55"/>
      <c r="T3" s="55" t="s">
        <v>38</v>
      </c>
      <c r="U3" s="52"/>
      <c r="V3" s="61" t="s">
        <v>18</v>
      </c>
      <c r="W3" s="61"/>
      <c r="X3" s="61" t="s">
        <v>38</v>
      </c>
      <c r="Y3" s="76"/>
      <c r="Z3" s="79"/>
      <c r="AA3" s="79" t="s">
        <v>38</v>
      </c>
      <c r="AC3" s="93" t="s">
        <v>46</v>
      </c>
      <c r="AD3" s="94"/>
      <c r="AE3" s="94"/>
      <c r="AF3" s="94"/>
      <c r="AG3" s="94"/>
    </row>
    <row r="4" spans="1:33" x14ac:dyDescent="0.15">
      <c r="A4" s="87"/>
      <c r="B4" s="30"/>
      <c r="C4" s="30"/>
      <c r="D4" s="31"/>
      <c r="E4" s="31"/>
      <c r="F4" s="41"/>
      <c r="G4" s="33"/>
      <c r="H4" s="32"/>
      <c r="I4" s="33"/>
      <c r="J4" s="32"/>
      <c r="K4" s="33"/>
      <c r="L4" s="32"/>
      <c r="M4" s="46"/>
      <c r="N4" s="88"/>
      <c r="O4" s="89"/>
      <c r="P4" s="49"/>
      <c r="Q4" s="29"/>
      <c r="R4" s="83" t="s">
        <v>45</v>
      </c>
      <c r="S4" s="82">
        <v>180000</v>
      </c>
      <c r="T4" s="65">
        <f>SUM(S$4:S4)</f>
        <v>180000</v>
      </c>
      <c r="U4" s="53"/>
      <c r="V4" s="29"/>
      <c r="W4" s="28"/>
      <c r="X4" s="28"/>
      <c r="Y4" s="63"/>
      <c r="Z4" s="65">
        <f>W4-S4</f>
        <v>-180000</v>
      </c>
      <c r="AA4" s="65">
        <f>X4-T4</f>
        <v>-180000</v>
      </c>
    </row>
    <row r="5" spans="1:33" x14ac:dyDescent="0.15">
      <c r="A5" s="87">
        <v>1</v>
      </c>
      <c r="B5" s="30">
        <v>1</v>
      </c>
      <c r="C5" s="30">
        <v>1</v>
      </c>
      <c r="D5" s="31"/>
      <c r="E5" s="31">
        <v>2</v>
      </c>
      <c r="F5" s="41"/>
      <c r="G5" s="33">
        <f>IF(B5=0,0,IF($A7=0,0,IF(B5=B4,0,VLOOKUP(B5,基本データ!$L$4:$R$33,2,0))))</f>
        <v>1</v>
      </c>
      <c r="H5" s="32">
        <f>IF(B5=0,0,IF($A7=0,0,IF(B5=B4,0,VLOOKUP(B5,基本データ!$L$4:$R$33,3,0))))</f>
        <v>0</v>
      </c>
      <c r="I5" s="33">
        <f>IF(C5=0,0,IF($A7=0,0,IF(C5=C4,0,VLOOKUP(C5,基本データ!$L$4:$R$33,2,0))))</f>
        <v>1</v>
      </c>
      <c r="J5" s="32">
        <f>IF(C5=0,0,IF($A7=0,0,IF(C5=C4,0,VLOOKUP(C5,基本データ!$L$4:$R$33,3,0))))</f>
        <v>0</v>
      </c>
      <c r="K5" s="33">
        <f>IF(D5=0,0,IF($A7=0,0,IF(D5=D4,0,VLOOKUP(D5,基本データ!$L$4:$R$33,2,0))))</f>
        <v>0</v>
      </c>
      <c r="L5" s="32">
        <f>IF(D5=0,0,IF($A7=0,0,IF(D5=D4,0,VLOOKUP(D5,基本データ!$L$4:$R$33,3,0))))</f>
        <v>0</v>
      </c>
      <c r="M5" s="46"/>
      <c r="N5" s="88"/>
      <c r="O5" s="89"/>
      <c r="P5" s="49"/>
      <c r="Q5" s="29">
        <f>VLOOKUP(B5,基本データ!$E$5:$G$34,3,0)*E5/2</f>
        <v>2.48</v>
      </c>
      <c r="R5" s="63"/>
      <c r="S5" s="64">
        <f t="shared" ref="S5:S36" si="0">((SUM(G5,I5,K5,N5,Q5)*$AC$2)+(SUM(H5,J5,L5,O5)*$AD$2))*$AE$2</f>
        <v>1485.1200000000001</v>
      </c>
      <c r="T5" s="65">
        <f>SUM(S$4:S5)</f>
        <v>181485.12</v>
      </c>
      <c r="U5" s="53"/>
      <c r="V5" s="29">
        <f>VLOOKUP(B5,基本データ!$E$5:$G$34,2,0)*E5/2</f>
        <v>5.79</v>
      </c>
      <c r="W5" s="64">
        <f>V5*$AC$2*$AE$2</f>
        <v>1919.385</v>
      </c>
      <c r="X5" s="65">
        <f>SUM(W$4:W5)</f>
        <v>1919.385</v>
      </c>
      <c r="Y5" s="63"/>
      <c r="Z5" s="65">
        <f t="shared" ref="Z5:Z63" si="1">W5-S5</f>
        <v>434.26499999999987</v>
      </c>
      <c r="AA5" s="65">
        <f t="shared" ref="AA5:AA63" si="2">X5-T5</f>
        <v>-179565.73499999999</v>
      </c>
    </row>
    <row r="6" spans="1:33" x14ac:dyDescent="0.15">
      <c r="A6" s="87">
        <f>A5+1</f>
        <v>2</v>
      </c>
      <c r="B6" s="30">
        <v>2</v>
      </c>
      <c r="C6" s="30">
        <v>2</v>
      </c>
      <c r="D6" s="31"/>
      <c r="E6" s="31">
        <v>2</v>
      </c>
      <c r="F6" s="41"/>
      <c r="G6" s="33">
        <f>IF(B6=0,0,IF($A8=0,0,IF(B6=B5,0,VLOOKUP(B6,基本データ!$L$4:$R$33,2,0))))</f>
        <v>2</v>
      </c>
      <c r="H6" s="32">
        <f>IF(B6=0,0,IF($A8=0,0,IF(B6=B5,0,VLOOKUP(B6,基本データ!$L$4:$R$33,3,0))))</f>
        <v>0</v>
      </c>
      <c r="I6" s="33">
        <f>IF(C6=0,0,IF($A8=0,0,IF(C6=C5,0,VLOOKUP(C6,基本データ!$L$4:$R$33,2,0))))</f>
        <v>2</v>
      </c>
      <c r="J6" s="32">
        <f>IF(C6=0,0,IF($A8=0,0,IF(C6=C5,0,VLOOKUP(C6,基本データ!$L$4:$R$33,3,0))))</f>
        <v>0</v>
      </c>
      <c r="K6" s="33">
        <f>IF(D6=0,0,IF($A8=0,0,IF(D6=D5,0,VLOOKUP(D6,基本データ!$L$4:$R$33,2,0))))</f>
        <v>0</v>
      </c>
      <c r="L6" s="32">
        <f>IF(D6=0,0,IF($A8=0,0,IF(D6=D5,0,VLOOKUP(D6,基本データ!$L$4:$R$33,3,0))))</f>
        <v>0</v>
      </c>
      <c r="M6" s="46"/>
      <c r="N6" s="88"/>
      <c r="O6" s="89"/>
      <c r="P6" s="49"/>
      <c r="Q6" s="29">
        <f>VLOOKUP(B6,基本データ!$E$5:$G$34,3,0)*E6/2</f>
        <v>2.2400000000000002</v>
      </c>
      <c r="R6" s="63"/>
      <c r="S6" s="64">
        <f t="shared" si="0"/>
        <v>2068.56</v>
      </c>
      <c r="T6" s="65">
        <f>SUM(S$4:S6)</f>
        <v>183553.68</v>
      </c>
      <c r="U6" s="53"/>
      <c r="V6" s="29">
        <f>VLOOKUP(B6,基本データ!$E$5:$G$34,2,0)*E6/2</f>
        <v>6.6850000000000005</v>
      </c>
      <c r="W6" s="64">
        <f t="shared" ref="W6:W69" si="3">V6*$AC$2*$AE$2</f>
        <v>2216.0774999999999</v>
      </c>
      <c r="X6" s="65">
        <f>SUM(W$4:W6)</f>
        <v>4135.4624999999996</v>
      </c>
      <c r="Y6" s="63"/>
      <c r="Z6" s="65">
        <f t="shared" si="1"/>
        <v>147.51749999999993</v>
      </c>
      <c r="AA6" s="65">
        <f t="shared" si="2"/>
        <v>-179418.2175</v>
      </c>
    </row>
    <row r="7" spans="1:33" x14ac:dyDescent="0.15">
      <c r="A7" s="87">
        <f t="shared" ref="A7:A63" si="4">A6+1</f>
        <v>3</v>
      </c>
      <c r="B7" s="30">
        <v>3</v>
      </c>
      <c r="C7" s="30">
        <v>3</v>
      </c>
      <c r="D7" s="31"/>
      <c r="E7" s="31">
        <v>2</v>
      </c>
      <c r="F7" s="41"/>
      <c r="G7" s="33">
        <f>IF(B7=0,0,IF($A9=0,0,IF(B7=B6,0,VLOOKUP(B7,基本データ!$L$4:$R$33,2,0))))</f>
        <v>3</v>
      </c>
      <c r="H7" s="32">
        <f>IF(B7=0,0,IF($A9=0,0,IF(B7=B6,0,VLOOKUP(B7,基本データ!$L$4:$R$33,3,0))))</f>
        <v>0</v>
      </c>
      <c r="I7" s="33">
        <f>IF(C7=0,0,IF($A9=0,0,IF(C7=C6,0,VLOOKUP(C7,基本データ!$L$4:$R$33,2,0))))</f>
        <v>3</v>
      </c>
      <c r="J7" s="32">
        <f>IF(C7=0,0,IF($A9=0,0,IF(C7=C6,0,VLOOKUP(C7,基本データ!$L$4:$R$33,3,0))))</f>
        <v>0</v>
      </c>
      <c r="K7" s="33">
        <f>IF(D7=0,0,IF($A9=0,0,IF(D7=D6,0,VLOOKUP(D7,基本データ!$L$4:$R$33,2,0))))</f>
        <v>0</v>
      </c>
      <c r="L7" s="32">
        <f>IF(D7=0,0,IF($A9=0,0,IF(D7=D6,0,VLOOKUP(D7,基本データ!$L$4:$R$33,3,0))))</f>
        <v>0</v>
      </c>
      <c r="M7" s="46"/>
      <c r="N7" s="88"/>
      <c r="O7" s="89"/>
      <c r="P7" s="49"/>
      <c r="Q7" s="29">
        <f>VLOOKUP(B7,基本データ!$E$5:$G$34,3,0)*E7/2</f>
        <v>2.31</v>
      </c>
      <c r="R7" s="63"/>
      <c r="S7" s="64">
        <f t="shared" si="0"/>
        <v>2754.7650000000003</v>
      </c>
      <c r="T7" s="65">
        <f>SUM(S$4:S7)</f>
        <v>186308.44500000001</v>
      </c>
      <c r="U7" s="53"/>
      <c r="V7" s="29">
        <f>VLOOKUP(B7,基本データ!$E$5:$G$34,2,0)*E7/2</f>
        <v>7.7200000000000006</v>
      </c>
      <c r="W7" s="64">
        <f t="shared" si="3"/>
        <v>2559.1800000000003</v>
      </c>
      <c r="X7" s="65">
        <f>SUM(W$4:W7)</f>
        <v>6694.6424999999999</v>
      </c>
      <c r="Y7" s="63"/>
      <c r="Z7" s="65">
        <f t="shared" si="1"/>
        <v>-195.58500000000004</v>
      </c>
      <c r="AA7" s="65">
        <f t="shared" si="2"/>
        <v>-179613.80250000002</v>
      </c>
    </row>
    <row r="8" spans="1:33" x14ac:dyDescent="0.15">
      <c r="A8" s="87">
        <f t="shared" si="4"/>
        <v>4</v>
      </c>
      <c r="B8" s="30">
        <v>4</v>
      </c>
      <c r="C8" s="30">
        <v>4</v>
      </c>
      <c r="D8" s="31"/>
      <c r="E8" s="31">
        <v>2</v>
      </c>
      <c r="F8" s="41"/>
      <c r="G8" s="33">
        <f>IF(B8=0,0,IF($A10=0,0,IF(B8=B7,0,VLOOKUP(B8,基本データ!$L$4:$R$33,2,0))))</f>
        <v>4</v>
      </c>
      <c r="H8" s="32">
        <f>IF(B8=0,0,IF($A10=0,0,IF(B8=B7,0,VLOOKUP(B8,基本データ!$L$4:$R$33,3,0))))</f>
        <v>0</v>
      </c>
      <c r="I8" s="33">
        <f>IF(C8=0,0,IF($A10=0,0,IF(C8=C7,0,VLOOKUP(C8,基本データ!$L$4:$R$33,2,0))))</f>
        <v>4</v>
      </c>
      <c r="J8" s="32">
        <f>IF(C8=0,0,IF($A10=0,0,IF(C8=C7,0,VLOOKUP(C8,基本データ!$L$4:$R$33,3,0))))</f>
        <v>0</v>
      </c>
      <c r="K8" s="33">
        <f>IF(D8=0,0,IF($A10=0,0,IF(D8=D7,0,VLOOKUP(D8,基本データ!$L$4:$R$33,2,0))))</f>
        <v>0</v>
      </c>
      <c r="L8" s="32">
        <f>IF(D8=0,0,IF($A10=0,0,IF(D8=D7,0,VLOOKUP(D8,基本データ!$L$4:$R$33,3,0))))</f>
        <v>0</v>
      </c>
      <c r="M8" s="46"/>
      <c r="N8" s="88"/>
      <c r="O8" s="89"/>
      <c r="P8" s="49"/>
      <c r="Q8" s="29">
        <f>VLOOKUP(B8,基本データ!$E$5:$G$34,3,0)*E8/2</f>
        <v>2.4500000000000002</v>
      </c>
      <c r="R8" s="63"/>
      <c r="S8" s="64">
        <f t="shared" si="0"/>
        <v>3464.1749999999997</v>
      </c>
      <c r="T8" s="65">
        <f>SUM(S$4:S8)</f>
        <v>189772.62</v>
      </c>
      <c r="U8" s="53"/>
      <c r="V8" s="29">
        <f>VLOOKUP(B8,基本データ!$E$5:$G$34,2,0)*E8/2</f>
        <v>8.629999999999999</v>
      </c>
      <c r="W8" s="64">
        <f t="shared" si="3"/>
        <v>2860.8449999999998</v>
      </c>
      <c r="X8" s="65">
        <f>SUM(W$4:W8)</f>
        <v>9555.4874999999993</v>
      </c>
      <c r="Y8" s="63"/>
      <c r="Z8" s="65">
        <f t="shared" si="1"/>
        <v>-603.32999999999993</v>
      </c>
      <c r="AA8" s="65">
        <f t="shared" si="2"/>
        <v>-180217.13250000001</v>
      </c>
    </row>
    <row r="9" spans="1:33" x14ac:dyDescent="0.15">
      <c r="A9" s="87">
        <f t="shared" si="4"/>
        <v>5</v>
      </c>
      <c r="B9" s="30">
        <v>5</v>
      </c>
      <c r="C9" s="30">
        <v>5</v>
      </c>
      <c r="D9" s="31"/>
      <c r="E9" s="31">
        <v>2</v>
      </c>
      <c r="F9" s="41"/>
      <c r="G9" s="33">
        <f>IF(B9=0,0,IF($A11=0,0,IF(B9=B8,0,VLOOKUP(B9,基本データ!$L$4:$R$33,2,0))))</f>
        <v>10</v>
      </c>
      <c r="H9" s="32">
        <f>IF(B9=0,0,IF($A11=0,0,IF(B9=B8,0,VLOOKUP(B9,基本データ!$L$4:$R$33,3,0))))</f>
        <v>10</v>
      </c>
      <c r="I9" s="33">
        <f>IF(C9=0,0,IF($A11=0,0,IF(C9=C8,0,VLOOKUP(C9,基本データ!$L$4:$R$33,2,0))))</f>
        <v>10</v>
      </c>
      <c r="J9" s="32">
        <f>IF(C9=0,0,IF($A11=0,0,IF(C9=C8,0,VLOOKUP(C9,基本データ!$L$4:$R$33,3,0))))</f>
        <v>10</v>
      </c>
      <c r="K9" s="33">
        <f>IF(D9=0,0,IF($A11=0,0,IF(D9=D8,0,VLOOKUP(D9,基本データ!$L$4:$R$33,2,0))))</f>
        <v>0</v>
      </c>
      <c r="L9" s="32">
        <f>IF(D9=0,0,IF($A11=0,0,IF(D9=D8,0,VLOOKUP(D9,基本データ!$L$4:$R$33,3,0))))</f>
        <v>0</v>
      </c>
      <c r="M9" s="46"/>
      <c r="N9" s="88">
        <v>160</v>
      </c>
      <c r="O9" s="89">
        <v>40</v>
      </c>
      <c r="P9" s="49"/>
      <c r="Q9" s="29">
        <f>VLOOKUP(B9,基本データ!$E$5:$G$34,3,0)*E9/2</f>
        <v>2.52</v>
      </c>
      <c r="R9" s="63"/>
      <c r="S9" s="64">
        <f t="shared" si="0"/>
        <v>71215.38</v>
      </c>
      <c r="T9" s="65">
        <f>SUM(S$4:S9)</f>
        <v>260988</v>
      </c>
      <c r="U9" s="53"/>
      <c r="V9" s="29">
        <f>VLOOKUP(B9,基本データ!$E$5:$G$34,2,0)*E9/2</f>
        <v>9.4550000000000001</v>
      </c>
      <c r="W9" s="64">
        <f t="shared" si="3"/>
        <v>3134.3325000000004</v>
      </c>
      <c r="X9" s="65">
        <f>SUM(W$4:W9)</f>
        <v>12689.82</v>
      </c>
      <c r="Y9" s="63"/>
      <c r="Z9" s="65">
        <f t="shared" si="1"/>
        <v>-68081.047500000001</v>
      </c>
      <c r="AA9" s="65">
        <f t="shared" si="2"/>
        <v>-248298.18</v>
      </c>
    </row>
    <row r="10" spans="1:33" x14ac:dyDescent="0.15">
      <c r="A10" s="87">
        <f t="shared" si="4"/>
        <v>6</v>
      </c>
      <c r="B10" s="30">
        <v>6</v>
      </c>
      <c r="C10" s="30">
        <v>5</v>
      </c>
      <c r="D10" s="31">
        <v>1</v>
      </c>
      <c r="E10" s="31">
        <v>4</v>
      </c>
      <c r="F10" s="41"/>
      <c r="G10" s="33">
        <f>IF(B10=0,0,IF($A12=0,0,IF(B10=B9,0,VLOOKUP(B10,基本データ!$L$4:$R$33,2,0))))</f>
        <v>6</v>
      </c>
      <c r="H10" s="32">
        <f>IF(B10=0,0,IF($A12=0,0,IF(B10=B9,0,VLOOKUP(B10,基本データ!$L$4:$R$33,3,0))))</f>
        <v>0</v>
      </c>
      <c r="I10" s="33">
        <f>IF(C10=0,0,IF($A12=0,0,IF(C10=C9,0,VLOOKUP(C10,基本データ!$L$4:$R$33,2,0))))</f>
        <v>0</v>
      </c>
      <c r="J10" s="32">
        <f>IF(C10=0,0,IF($A12=0,0,IF(C10=C9,0,VLOOKUP(C10,基本データ!$L$4:$R$33,3,0))))</f>
        <v>0</v>
      </c>
      <c r="K10" s="33">
        <f>IF(D10=0,0,IF($A12=0,0,IF(D10=D9,0,VLOOKUP(D10,基本データ!$L$4:$R$33,2,0))))</f>
        <v>1</v>
      </c>
      <c r="L10" s="32">
        <f>IF(D10=0,0,IF($A12=0,0,IF(D10=D9,0,VLOOKUP(D10,基本データ!$L$4:$R$33,3,0))))</f>
        <v>0</v>
      </c>
      <c r="M10" s="46"/>
      <c r="N10" s="88"/>
      <c r="O10" s="89"/>
      <c r="P10" s="49"/>
      <c r="Q10" s="29">
        <f>VLOOKUP(B10,基本データ!$E$5:$G$34,3,0)*E10/2</f>
        <v>5.18</v>
      </c>
      <c r="R10" s="63"/>
      <c r="S10" s="64">
        <f t="shared" si="0"/>
        <v>4037.67</v>
      </c>
      <c r="T10" s="65">
        <f>SUM(S$4:S10)</f>
        <v>265025.67</v>
      </c>
      <c r="U10" s="53"/>
      <c r="V10" s="29">
        <f>VLOOKUP(B10,基本データ!$E$5:$G$34,2,0)*E10/2</f>
        <v>20.43</v>
      </c>
      <c r="W10" s="64">
        <f t="shared" si="3"/>
        <v>6772.5450000000001</v>
      </c>
      <c r="X10" s="65">
        <f>SUM(W$4:W10)</f>
        <v>19462.364999999998</v>
      </c>
      <c r="Y10" s="63"/>
      <c r="Z10" s="65">
        <f t="shared" si="1"/>
        <v>2734.875</v>
      </c>
      <c r="AA10" s="65">
        <f t="shared" si="2"/>
        <v>-245563.30499999999</v>
      </c>
    </row>
    <row r="11" spans="1:33" x14ac:dyDescent="0.15">
      <c r="A11" s="87">
        <f t="shared" si="4"/>
        <v>7</v>
      </c>
      <c r="B11" s="30">
        <v>7</v>
      </c>
      <c r="C11" s="30">
        <v>5</v>
      </c>
      <c r="D11" s="31">
        <v>2</v>
      </c>
      <c r="E11" s="31">
        <v>4</v>
      </c>
      <c r="F11" s="41"/>
      <c r="G11" s="33">
        <f>IF(B11=0,0,IF($A13=0,0,IF(B11=B10,0,VLOOKUP(B11,基本データ!$L$4:$R$33,2,0))))</f>
        <v>7</v>
      </c>
      <c r="H11" s="32">
        <f>IF(B11=0,0,IF($A13=0,0,IF(B11=B10,0,VLOOKUP(B11,基本データ!$L$4:$R$33,3,0))))</f>
        <v>0</v>
      </c>
      <c r="I11" s="33">
        <f>IF(C11=0,0,IF($A13=0,0,IF(C11=C10,0,VLOOKUP(C11,基本データ!$L$4:$R$33,2,0))))</f>
        <v>0</v>
      </c>
      <c r="J11" s="32">
        <f>IF(C11=0,0,IF($A13=0,0,IF(C11=C10,0,VLOOKUP(C11,基本データ!$L$4:$R$33,3,0))))</f>
        <v>0</v>
      </c>
      <c r="K11" s="33">
        <f>IF(D11=0,0,IF($A13=0,0,IF(D11=D10,0,VLOOKUP(D11,基本データ!$L$4:$R$33,2,0))))</f>
        <v>2</v>
      </c>
      <c r="L11" s="32">
        <f>IF(D11=0,0,IF($A13=0,0,IF(D11=D10,0,VLOOKUP(D11,基本データ!$L$4:$R$33,3,0))))</f>
        <v>0</v>
      </c>
      <c r="M11" s="46"/>
      <c r="N11" s="88"/>
      <c r="O11" s="89"/>
      <c r="P11" s="49"/>
      <c r="Q11" s="29">
        <f>VLOOKUP(B11,基本データ!$E$5:$G$34,3,0)*E11/2</f>
        <v>3.8</v>
      </c>
      <c r="R11" s="63"/>
      <c r="S11" s="64">
        <f t="shared" si="0"/>
        <v>4243.2</v>
      </c>
      <c r="T11" s="65">
        <f>SUM(S$4:S11)</f>
        <v>269268.87</v>
      </c>
      <c r="U11" s="53"/>
      <c r="V11" s="29">
        <f>VLOOKUP(B11,基本データ!$E$5:$G$34,2,0)*E11/2</f>
        <v>20.43</v>
      </c>
      <c r="W11" s="64">
        <f t="shared" si="3"/>
        <v>6772.5450000000001</v>
      </c>
      <c r="X11" s="65">
        <f>SUM(W$4:W11)</f>
        <v>26234.909999999996</v>
      </c>
      <c r="Y11" s="63"/>
      <c r="Z11" s="65">
        <f t="shared" si="1"/>
        <v>2529.3450000000003</v>
      </c>
      <c r="AA11" s="65">
        <f t="shared" si="2"/>
        <v>-243033.96</v>
      </c>
    </row>
    <row r="12" spans="1:33" x14ac:dyDescent="0.15">
      <c r="A12" s="87">
        <f t="shared" si="4"/>
        <v>8</v>
      </c>
      <c r="B12" s="30">
        <v>8</v>
      </c>
      <c r="C12" s="30">
        <v>5</v>
      </c>
      <c r="D12" s="31">
        <v>3</v>
      </c>
      <c r="E12" s="31">
        <v>4</v>
      </c>
      <c r="F12" s="41"/>
      <c r="G12" s="33">
        <f>IF(B12=0,0,IF($A14=0,0,IF(B12=B11,0,VLOOKUP(B12,基本データ!$L$4:$R$33,2,0))))</f>
        <v>8</v>
      </c>
      <c r="H12" s="32">
        <f>IF(B12=0,0,IF($A14=0,0,IF(B12=B11,0,VLOOKUP(B12,基本データ!$L$4:$R$33,3,0))))</f>
        <v>0</v>
      </c>
      <c r="I12" s="33">
        <f>IF(C12=0,0,IF($A14=0,0,IF(C12=C11,0,VLOOKUP(C12,基本データ!$L$4:$R$33,2,0))))</f>
        <v>0</v>
      </c>
      <c r="J12" s="32">
        <f>IF(C12=0,0,IF($A14=0,0,IF(C12=C11,0,VLOOKUP(C12,基本データ!$L$4:$R$33,3,0))))</f>
        <v>0</v>
      </c>
      <c r="K12" s="33">
        <f>IF(D12=0,0,IF($A14=0,0,IF(D12=D11,0,VLOOKUP(D12,基本データ!$L$4:$R$33,2,0))))</f>
        <v>3</v>
      </c>
      <c r="L12" s="32">
        <f>IF(D12=0,0,IF($A14=0,0,IF(D12=D11,0,VLOOKUP(D12,基本データ!$L$4:$R$33,3,0))))</f>
        <v>0</v>
      </c>
      <c r="M12" s="46"/>
      <c r="N12" s="88"/>
      <c r="O12" s="89"/>
      <c r="P12" s="49"/>
      <c r="Q12" s="29">
        <f>VLOOKUP(B12,基本データ!$E$5:$G$34,3,0)*E12/2</f>
        <v>4</v>
      </c>
      <c r="R12" s="63"/>
      <c r="S12" s="64">
        <f t="shared" si="0"/>
        <v>4972.5</v>
      </c>
      <c r="T12" s="65">
        <f>SUM(S$4:S12)</f>
        <v>274241.37</v>
      </c>
      <c r="U12" s="53"/>
      <c r="V12" s="29">
        <f>VLOOKUP(B12,基本データ!$E$5:$G$34,2,0)*E12/2</f>
        <v>21.84</v>
      </c>
      <c r="W12" s="64">
        <f t="shared" si="3"/>
        <v>7239.96</v>
      </c>
      <c r="X12" s="65">
        <f>SUM(W$4:W12)</f>
        <v>33474.869999999995</v>
      </c>
      <c r="Y12" s="63"/>
      <c r="Z12" s="65">
        <f t="shared" si="1"/>
        <v>2267.46</v>
      </c>
      <c r="AA12" s="65">
        <f t="shared" si="2"/>
        <v>-240766.5</v>
      </c>
    </row>
    <row r="13" spans="1:33" x14ac:dyDescent="0.15">
      <c r="A13" s="87">
        <f t="shared" si="4"/>
        <v>9</v>
      </c>
      <c r="B13" s="30">
        <v>9</v>
      </c>
      <c r="C13" s="30">
        <v>5</v>
      </c>
      <c r="D13" s="31">
        <v>4</v>
      </c>
      <c r="E13" s="31">
        <v>4</v>
      </c>
      <c r="F13" s="41"/>
      <c r="G13" s="33">
        <f>IF(B13=0,0,IF($A15=0,0,IF(B13=B12,0,VLOOKUP(B13,基本データ!$L$4:$R$33,2,0))))</f>
        <v>9</v>
      </c>
      <c r="H13" s="32">
        <f>IF(B13=0,0,IF($A15=0,0,IF(B13=B12,0,VLOOKUP(B13,基本データ!$L$4:$R$33,3,0))))</f>
        <v>0</v>
      </c>
      <c r="I13" s="33">
        <f>IF(C13=0,0,IF($A15=0,0,IF(C13=C12,0,VLOOKUP(C13,基本データ!$L$4:$R$33,2,0))))</f>
        <v>0</v>
      </c>
      <c r="J13" s="32">
        <f>IF(C13=0,0,IF($A15=0,0,IF(C13=C12,0,VLOOKUP(C13,基本データ!$L$4:$R$33,3,0))))</f>
        <v>0</v>
      </c>
      <c r="K13" s="33">
        <f>IF(D13=0,0,IF($A15=0,0,IF(D13=D12,0,VLOOKUP(D13,基本データ!$L$4:$R$33,2,0))))</f>
        <v>4</v>
      </c>
      <c r="L13" s="32">
        <f>IF(D13=0,0,IF($A15=0,0,IF(D13=D12,0,VLOOKUP(D13,基本データ!$L$4:$R$33,3,0))))</f>
        <v>0</v>
      </c>
      <c r="M13" s="46"/>
      <c r="N13" s="88"/>
      <c r="O13" s="89"/>
      <c r="P13" s="49"/>
      <c r="Q13" s="29">
        <f>VLOOKUP(B13,基本データ!$E$5:$G$34,3,0)*E13/2</f>
        <v>4.0999999999999996</v>
      </c>
      <c r="R13" s="63"/>
      <c r="S13" s="64">
        <f t="shared" si="0"/>
        <v>5668.6500000000015</v>
      </c>
      <c r="T13" s="65">
        <f>SUM(S$4:S13)</f>
        <v>279910.02</v>
      </c>
      <c r="U13" s="53"/>
      <c r="V13" s="29">
        <f>VLOOKUP(B13,基本データ!$E$5:$G$34,2,0)*E13/2</f>
        <v>23.159999999999997</v>
      </c>
      <c r="W13" s="64">
        <f t="shared" si="3"/>
        <v>7677.5399999999991</v>
      </c>
      <c r="X13" s="65">
        <f>SUM(W$4:W13)</f>
        <v>41152.409999999996</v>
      </c>
      <c r="Y13" s="63"/>
      <c r="Z13" s="65">
        <f t="shared" si="1"/>
        <v>2008.8899999999976</v>
      </c>
      <c r="AA13" s="65">
        <f t="shared" si="2"/>
        <v>-238757.61000000002</v>
      </c>
    </row>
    <row r="14" spans="1:33" x14ac:dyDescent="0.15">
      <c r="A14" s="87">
        <f t="shared" si="4"/>
        <v>10</v>
      </c>
      <c r="B14" s="30">
        <v>10</v>
      </c>
      <c r="C14" s="30">
        <v>5</v>
      </c>
      <c r="D14" s="31">
        <v>5</v>
      </c>
      <c r="E14" s="31">
        <v>4</v>
      </c>
      <c r="F14" s="41"/>
      <c r="G14" s="33">
        <f>IF(B14=0,0,IF($A16=0,0,IF(B14=B13,0,VLOOKUP(B14,基本データ!$L$4:$R$33,2,0))))</f>
        <v>30</v>
      </c>
      <c r="H14" s="32">
        <f>IF(B14=0,0,IF($A16=0,0,IF(B14=B13,0,VLOOKUP(B14,基本データ!$L$4:$R$33,3,0))))</f>
        <v>30</v>
      </c>
      <c r="I14" s="33">
        <f>IF(C14=0,0,IF($A16=0,0,IF(C14=C13,0,VLOOKUP(C14,基本データ!$L$4:$R$33,2,0))))</f>
        <v>0</v>
      </c>
      <c r="J14" s="32">
        <f>IF(C14=0,0,IF($A16=0,0,IF(C14=C13,0,VLOOKUP(C14,基本データ!$L$4:$R$33,3,0))))</f>
        <v>0</v>
      </c>
      <c r="K14" s="33">
        <f>IF(D14=0,0,IF($A16=0,0,IF(D14=D13,0,VLOOKUP(D14,基本データ!$L$4:$R$33,2,0))))</f>
        <v>10</v>
      </c>
      <c r="L14" s="32">
        <f>IF(D14=0,0,IF($A16=0,0,IF(D14=D13,0,VLOOKUP(D14,基本データ!$L$4:$R$33,3,0))))</f>
        <v>10</v>
      </c>
      <c r="M14" s="46"/>
      <c r="N14" s="88"/>
      <c r="O14" s="89"/>
      <c r="P14" s="49"/>
      <c r="Q14" s="29">
        <f>VLOOKUP(B14,基本データ!$E$5:$G$34,3,0)*E14/2</f>
        <v>4.2</v>
      </c>
      <c r="R14" s="63"/>
      <c r="S14" s="64">
        <f t="shared" si="0"/>
        <v>21792.300000000003</v>
      </c>
      <c r="T14" s="65">
        <f>SUM(S$4:S14)</f>
        <v>301702.32</v>
      </c>
      <c r="U14" s="53"/>
      <c r="V14" s="29">
        <f>VLOOKUP(B14,基本データ!$E$5:$G$34,2,0)*E14/2</f>
        <v>24.41</v>
      </c>
      <c r="W14" s="64">
        <f t="shared" si="3"/>
        <v>8091.915</v>
      </c>
      <c r="X14" s="65">
        <f>SUM(W$4:W14)</f>
        <v>49244.324999999997</v>
      </c>
      <c r="Y14" s="63"/>
      <c r="Z14" s="65">
        <f t="shared" si="1"/>
        <v>-13700.385000000002</v>
      </c>
      <c r="AA14" s="65">
        <f t="shared" si="2"/>
        <v>-252457.995</v>
      </c>
    </row>
    <row r="15" spans="1:33" x14ac:dyDescent="0.15">
      <c r="A15" s="87">
        <f t="shared" si="4"/>
        <v>11</v>
      </c>
      <c r="B15" s="30">
        <v>11</v>
      </c>
      <c r="C15" s="30">
        <v>5</v>
      </c>
      <c r="D15" s="31">
        <v>5</v>
      </c>
      <c r="E15" s="31">
        <v>4</v>
      </c>
      <c r="F15" s="41"/>
      <c r="G15" s="33">
        <f>IF(B15=0,0,IF($A17=0,0,IF(B15=B14,0,VLOOKUP(B15,基本データ!$L$4:$R$33,2,0))))</f>
        <v>11</v>
      </c>
      <c r="H15" s="32">
        <f>IF(B15=0,0,IF($A17=0,0,IF(B15=B14,0,VLOOKUP(B15,基本データ!$L$4:$R$33,3,0))))</f>
        <v>0</v>
      </c>
      <c r="I15" s="33">
        <f>IF(C15=0,0,IF($A17=0,0,IF(C15=C14,0,VLOOKUP(C15,基本データ!$L$4:$R$33,2,0))))</f>
        <v>0</v>
      </c>
      <c r="J15" s="32">
        <f>IF(C15=0,0,IF($A17=0,0,IF(C15=C14,0,VLOOKUP(C15,基本データ!$L$4:$R$33,3,0))))</f>
        <v>0</v>
      </c>
      <c r="K15" s="33">
        <f>IF(D15=0,0,IF($A17=0,0,IF(D15=D14,0,VLOOKUP(D15,基本データ!$L$4:$R$33,2,0))))</f>
        <v>0</v>
      </c>
      <c r="L15" s="32">
        <f>IF(D15=0,0,IF($A17=0,0,IF(D15=D14,0,VLOOKUP(D15,基本データ!$L$4:$R$33,3,0))))</f>
        <v>0</v>
      </c>
      <c r="M15" s="46"/>
      <c r="N15" s="88"/>
      <c r="O15" s="89"/>
      <c r="P15" s="49"/>
      <c r="Q15" s="29">
        <f>VLOOKUP(B15,基本データ!$E$5:$G$34,3,0)*E15/2</f>
        <v>4.4000000000000004</v>
      </c>
      <c r="R15" s="63"/>
      <c r="S15" s="64">
        <f t="shared" si="0"/>
        <v>5105.0999999999995</v>
      </c>
      <c r="T15" s="65">
        <f>SUM(S$4:S15)</f>
        <v>306807.42</v>
      </c>
      <c r="U15" s="53"/>
      <c r="V15" s="29">
        <f>VLOOKUP(B15,基本データ!$E$5:$G$34,2,0)*E15/2</f>
        <v>25.6</v>
      </c>
      <c r="W15" s="64">
        <f t="shared" si="3"/>
        <v>8486.4</v>
      </c>
      <c r="X15" s="65">
        <f>SUM(W$4:W15)</f>
        <v>57730.724999999999</v>
      </c>
      <c r="Y15" s="63"/>
      <c r="Z15" s="65">
        <f t="shared" si="1"/>
        <v>3381.3</v>
      </c>
      <c r="AA15" s="65">
        <f t="shared" si="2"/>
        <v>-249076.69499999998</v>
      </c>
    </row>
    <row r="16" spans="1:33" x14ac:dyDescent="0.15">
      <c r="A16" s="87">
        <f t="shared" si="4"/>
        <v>12</v>
      </c>
      <c r="B16" s="30">
        <v>12</v>
      </c>
      <c r="C16" s="30">
        <v>5</v>
      </c>
      <c r="D16" s="31">
        <v>5</v>
      </c>
      <c r="E16" s="31">
        <v>4</v>
      </c>
      <c r="F16" s="41"/>
      <c r="G16" s="33">
        <f>IF(B16=0,0,IF($A18=0,0,IF(B16=B15,0,VLOOKUP(B16,基本データ!$L$4:$R$33,2,0))))</f>
        <v>12</v>
      </c>
      <c r="H16" s="32">
        <f>IF(B16=0,0,IF($A18=0,0,IF(B16=B15,0,VLOOKUP(B16,基本データ!$L$4:$R$33,3,0))))</f>
        <v>0</v>
      </c>
      <c r="I16" s="33">
        <f>IF(C16=0,0,IF($A18=0,0,IF(C16=C15,0,VLOOKUP(C16,基本データ!$L$4:$R$33,2,0))))</f>
        <v>0</v>
      </c>
      <c r="J16" s="32">
        <f>IF(C16=0,0,IF($A18=0,0,IF(C16=C15,0,VLOOKUP(C16,基本データ!$L$4:$R$33,3,0))))</f>
        <v>0</v>
      </c>
      <c r="K16" s="33">
        <f>IF(D16=0,0,IF($A18=0,0,IF(D16=D15,0,VLOOKUP(D16,基本データ!$L$4:$R$33,2,0))))</f>
        <v>0</v>
      </c>
      <c r="L16" s="32">
        <f>IF(D16=0,0,IF($A18=0,0,IF(D16=D15,0,VLOOKUP(D16,基本データ!$L$4:$R$33,3,0))))</f>
        <v>0</v>
      </c>
      <c r="M16" s="46"/>
      <c r="N16" s="88"/>
      <c r="O16" s="89"/>
      <c r="P16" s="49"/>
      <c r="Q16" s="29">
        <f>VLOOKUP(B16,基本データ!$E$5:$G$34,3,0)*E16/2</f>
        <v>4.5999999999999996</v>
      </c>
      <c r="R16" s="63"/>
      <c r="S16" s="64">
        <f t="shared" si="0"/>
        <v>5502.9000000000005</v>
      </c>
      <c r="T16" s="65">
        <f>SUM(S$4:S16)</f>
        <v>312310.32</v>
      </c>
      <c r="U16" s="53"/>
      <c r="V16" s="29">
        <f>VLOOKUP(B16,基本データ!$E$5:$G$34,2,0)*E16/2</f>
        <v>26.740000000000002</v>
      </c>
      <c r="W16" s="64">
        <f t="shared" si="3"/>
        <v>8864.31</v>
      </c>
      <c r="X16" s="65">
        <f>SUM(W$4:W16)</f>
        <v>66595.035000000003</v>
      </c>
      <c r="Y16" s="63"/>
      <c r="Z16" s="65">
        <f t="shared" si="1"/>
        <v>3361.4099999999989</v>
      </c>
      <c r="AA16" s="65">
        <f t="shared" si="2"/>
        <v>-245715.285</v>
      </c>
    </row>
    <row r="17" spans="1:27" x14ac:dyDescent="0.15">
      <c r="A17" s="87">
        <f t="shared" si="4"/>
        <v>13</v>
      </c>
      <c r="B17" s="30">
        <v>13</v>
      </c>
      <c r="C17" s="30">
        <v>5</v>
      </c>
      <c r="D17" s="31">
        <v>5</v>
      </c>
      <c r="E17" s="31">
        <v>4</v>
      </c>
      <c r="F17" s="41"/>
      <c r="G17" s="33">
        <f>IF(B17=0,0,IF($A19=0,0,IF(B17=B16,0,VLOOKUP(B17,基本データ!$L$4:$R$33,2,0))))</f>
        <v>13</v>
      </c>
      <c r="H17" s="32">
        <f>IF(B17=0,0,IF($A19=0,0,IF(B17=B16,0,VLOOKUP(B17,基本データ!$L$4:$R$33,3,0))))</f>
        <v>0</v>
      </c>
      <c r="I17" s="33">
        <f>IF(C17=0,0,IF($A19=0,0,IF(C17=C16,0,VLOOKUP(C17,基本データ!$L$4:$R$33,2,0))))</f>
        <v>0</v>
      </c>
      <c r="J17" s="32">
        <f>IF(C17=0,0,IF($A19=0,0,IF(C17=C16,0,VLOOKUP(C17,基本データ!$L$4:$R$33,3,0))))</f>
        <v>0</v>
      </c>
      <c r="K17" s="33">
        <f>IF(D17=0,0,IF($A19=0,0,IF(D17=D16,0,VLOOKUP(D17,基本データ!$L$4:$R$33,2,0))))</f>
        <v>0</v>
      </c>
      <c r="L17" s="32">
        <f>IF(D17=0,0,IF($A19=0,0,IF(D17=D16,0,VLOOKUP(D17,基本データ!$L$4:$R$33,3,0))))</f>
        <v>0</v>
      </c>
      <c r="M17" s="46"/>
      <c r="N17" s="88"/>
      <c r="O17" s="89"/>
      <c r="P17" s="49"/>
      <c r="Q17" s="29">
        <f>VLOOKUP(B17,基本データ!$E$5:$G$34,3,0)*E17/2</f>
        <v>4.8</v>
      </c>
      <c r="R17" s="63"/>
      <c r="S17" s="64">
        <f t="shared" si="0"/>
        <v>5900.7</v>
      </c>
      <c r="T17" s="65">
        <f>SUM(S$4:S17)</f>
        <v>318211.02</v>
      </c>
      <c r="U17" s="53"/>
      <c r="V17" s="29">
        <f>VLOOKUP(B17,基本データ!$E$5:$G$34,2,0)*E17/2</f>
        <v>27.830000000000002</v>
      </c>
      <c r="W17" s="64">
        <f t="shared" si="3"/>
        <v>9225.6450000000004</v>
      </c>
      <c r="X17" s="65">
        <f>SUM(W$4:W17)</f>
        <v>75820.680000000008</v>
      </c>
      <c r="Y17" s="63"/>
      <c r="Z17" s="65">
        <f t="shared" si="1"/>
        <v>3324.9450000000006</v>
      </c>
      <c r="AA17" s="65">
        <f t="shared" si="2"/>
        <v>-242390.34000000003</v>
      </c>
    </row>
    <row r="18" spans="1:27" x14ac:dyDescent="0.15">
      <c r="A18" s="87">
        <f t="shared" si="4"/>
        <v>14</v>
      </c>
      <c r="B18" s="30">
        <v>14</v>
      </c>
      <c r="C18" s="30">
        <v>5</v>
      </c>
      <c r="D18" s="31">
        <v>5</v>
      </c>
      <c r="E18" s="31">
        <v>4</v>
      </c>
      <c r="F18" s="41"/>
      <c r="G18" s="33">
        <f>IF(B18=0,0,IF($A20=0,0,IF(B18=B17,0,VLOOKUP(B18,基本データ!$L$4:$R$33,2,0))))</f>
        <v>14</v>
      </c>
      <c r="H18" s="32">
        <f>IF(B18=0,0,IF($A20=0,0,IF(B18=B17,0,VLOOKUP(B18,基本データ!$L$4:$R$33,3,0))))</f>
        <v>0</v>
      </c>
      <c r="I18" s="33">
        <f>IF(C18=0,0,IF($A20=0,0,IF(C18=C17,0,VLOOKUP(C18,基本データ!$L$4:$R$33,2,0))))</f>
        <v>0</v>
      </c>
      <c r="J18" s="32">
        <f>IF(C18=0,0,IF($A20=0,0,IF(C18=C17,0,VLOOKUP(C18,基本データ!$L$4:$R$33,3,0))))</f>
        <v>0</v>
      </c>
      <c r="K18" s="33">
        <f>IF(D18=0,0,IF($A20=0,0,IF(D18=D17,0,VLOOKUP(D18,基本データ!$L$4:$R$33,2,0))))</f>
        <v>0</v>
      </c>
      <c r="L18" s="32">
        <f>IF(D18=0,0,IF($A20=0,0,IF(D18=D17,0,VLOOKUP(D18,基本データ!$L$4:$R$33,3,0))))</f>
        <v>0</v>
      </c>
      <c r="M18" s="46"/>
      <c r="N18" s="88"/>
      <c r="O18" s="89"/>
      <c r="P18" s="49"/>
      <c r="Q18" s="29">
        <f>VLOOKUP(B18,基本データ!$E$5:$G$34,3,0)*E18/2</f>
        <v>5</v>
      </c>
      <c r="R18" s="63"/>
      <c r="S18" s="64">
        <f t="shared" si="0"/>
        <v>6298.5</v>
      </c>
      <c r="T18" s="65">
        <f>SUM(S$4:S18)</f>
        <v>324509.52</v>
      </c>
      <c r="U18" s="53"/>
      <c r="V18" s="29">
        <f>VLOOKUP(B18,基本データ!$E$5:$G$34,2,0)*E18/2</f>
        <v>28.89</v>
      </c>
      <c r="W18" s="64">
        <f t="shared" si="3"/>
        <v>9577.0349999999999</v>
      </c>
      <c r="X18" s="65">
        <f>SUM(W$4:W18)</f>
        <v>85397.715000000011</v>
      </c>
      <c r="Y18" s="63"/>
      <c r="Z18" s="65">
        <f t="shared" si="1"/>
        <v>3278.5349999999999</v>
      </c>
      <c r="AA18" s="65">
        <f t="shared" si="2"/>
        <v>-239111.80499999999</v>
      </c>
    </row>
    <row r="19" spans="1:27" x14ac:dyDescent="0.15">
      <c r="A19" s="87">
        <f t="shared" si="4"/>
        <v>15</v>
      </c>
      <c r="B19" s="30">
        <v>15</v>
      </c>
      <c r="C19" s="30">
        <v>5</v>
      </c>
      <c r="D19" s="31">
        <v>5</v>
      </c>
      <c r="E19" s="31">
        <v>4</v>
      </c>
      <c r="F19" s="41"/>
      <c r="G19" s="33">
        <f>IF(B19=0,0,IF($A21=0,0,IF(B19=B18,0,VLOOKUP(B19,基本データ!$L$4:$R$33,2,0))))</f>
        <v>15</v>
      </c>
      <c r="H19" s="32">
        <f>IF(B19=0,0,IF($A21=0,0,IF(B19=B18,0,VLOOKUP(B19,基本データ!$L$4:$R$33,3,0))))</f>
        <v>0</v>
      </c>
      <c r="I19" s="33">
        <f>IF(C19=0,0,IF($A21=0,0,IF(C19=C18,0,VLOOKUP(C19,基本データ!$L$4:$R$33,2,0))))</f>
        <v>0</v>
      </c>
      <c r="J19" s="32">
        <f>IF(C19=0,0,IF($A21=0,0,IF(C19=C18,0,VLOOKUP(C19,基本データ!$L$4:$R$33,3,0))))</f>
        <v>0</v>
      </c>
      <c r="K19" s="33">
        <f>IF(D19=0,0,IF($A21=0,0,IF(D19=D18,0,VLOOKUP(D19,基本データ!$L$4:$R$33,2,0))))</f>
        <v>0</v>
      </c>
      <c r="L19" s="32">
        <f>IF(D19=0,0,IF($A21=0,0,IF(D19=D18,0,VLOOKUP(D19,基本データ!$L$4:$R$33,3,0))))</f>
        <v>0</v>
      </c>
      <c r="M19" s="46"/>
      <c r="N19" s="88"/>
      <c r="O19" s="89"/>
      <c r="P19" s="49"/>
      <c r="Q19" s="29">
        <f>VLOOKUP(B19,基本データ!$E$5:$G$34,3,0)*E19/2</f>
        <v>4.68</v>
      </c>
      <c r="R19" s="63"/>
      <c r="S19" s="64">
        <f t="shared" si="0"/>
        <v>6523.92</v>
      </c>
      <c r="T19" s="65">
        <f>SUM(S$4:S19)</f>
        <v>331033.44</v>
      </c>
      <c r="U19" s="53"/>
      <c r="V19" s="29">
        <f>VLOOKUP(B19,基本データ!$E$5:$G$34,2,0)*E19/2</f>
        <v>29.4</v>
      </c>
      <c r="W19" s="64">
        <f t="shared" si="3"/>
        <v>9746.1</v>
      </c>
      <c r="X19" s="65">
        <f>SUM(W$4:W19)</f>
        <v>95143.815000000017</v>
      </c>
      <c r="Y19" s="63"/>
      <c r="Z19" s="65">
        <f t="shared" si="1"/>
        <v>3222.1800000000003</v>
      </c>
      <c r="AA19" s="65">
        <f t="shared" si="2"/>
        <v>-235889.625</v>
      </c>
    </row>
    <row r="20" spans="1:27" x14ac:dyDescent="0.15">
      <c r="A20" s="87">
        <f t="shared" si="4"/>
        <v>16</v>
      </c>
      <c r="B20" s="30">
        <v>16</v>
      </c>
      <c r="C20" s="30">
        <v>5</v>
      </c>
      <c r="D20" s="31">
        <v>5</v>
      </c>
      <c r="E20" s="31">
        <v>4</v>
      </c>
      <c r="F20" s="41"/>
      <c r="G20" s="33">
        <f>IF(B20=0,0,IF($A22=0,0,IF(B20=B19,0,VLOOKUP(B20,基本データ!$L$4:$R$33,2,0))))</f>
        <v>16</v>
      </c>
      <c r="H20" s="32">
        <f>IF(B20=0,0,IF($A22=0,0,IF(B20=B19,0,VLOOKUP(B20,基本データ!$L$4:$R$33,3,0))))</f>
        <v>0</v>
      </c>
      <c r="I20" s="33">
        <f>IF(C20=0,0,IF($A22=0,0,IF(C20=C19,0,VLOOKUP(C20,基本データ!$L$4:$R$33,2,0))))</f>
        <v>0</v>
      </c>
      <c r="J20" s="32">
        <f>IF(C20=0,0,IF($A22=0,0,IF(C20=C19,0,VLOOKUP(C20,基本データ!$L$4:$R$33,3,0))))</f>
        <v>0</v>
      </c>
      <c r="K20" s="33">
        <f>IF(D20=0,0,IF($A22=0,0,IF(D20=D19,0,VLOOKUP(D20,基本データ!$L$4:$R$33,2,0))))</f>
        <v>0</v>
      </c>
      <c r="L20" s="32">
        <f>IF(D20=0,0,IF($A22=0,0,IF(D20=D19,0,VLOOKUP(D20,基本データ!$L$4:$R$33,3,0))))</f>
        <v>0</v>
      </c>
      <c r="M20" s="46"/>
      <c r="N20" s="88"/>
      <c r="O20" s="89"/>
      <c r="P20" s="49"/>
      <c r="Q20" s="29">
        <f>VLOOKUP(B20,基本データ!$E$5:$G$34,3,0)*E20/2</f>
        <v>4.8600000000000003</v>
      </c>
      <c r="R20" s="63"/>
      <c r="S20" s="64">
        <f t="shared" si="0"/>
        <v>6915.0899999999992</v>
      </c>
      <c r="T20" s="65">
        <f>SUM(S$4:S20)</f>
        <v>337948.53</v>
      </c>
      <c r="U20" s="53"/>
      <c r="V20" s="29">
        <f>VLOOKUP(B20,基本データ!$E$5:$G$34,2,0)*E20/2</f>
        <v>30.39</v>
      </c>
      <c r="W20" s="64">
        <f t="shared" si="3"/>
        <v>10074.285000000002</v>
      </c>
      <c r="X20" s="65">
        <f>SUM(W$4:W20)</f>
        <v>105218.10000000002</v>
      </c>
      <c r="Y20" s="63"/>
      <c r="Z20" s="65">
        <f t="shared" si="1"/>
        <v>3159.1950000000024</v>
      </c>
      <c r="AA20" s="65">
        <f t="shared" si="2"/>
        <v>-232730.43</v>
      </c>
    </row>
    <row r="21" spans="1:27" x14ac:dyDescent="0.15">
      <c r="A21" s="87">
        <f t="shared" si="4"/>
        <v>17</v>
      </c>
      <c r="B21" s="30">
        <v>17</v>
      </c>
      <c r="C21" s="30">
        <v>5</v>
      </c>
      <c r="D21" s="31">
        <v>5</v>
      </c>
      <c r="E21" s="31">
        <v>4</v>
      </c>
      <c r="F21" s="41"/>
      <c r="G21" s="33">
        <f>IF(B21=0,0,IF($A23=0,0,IF(B21=B20,0,VLOOKUP(B21,基本データ!$L$4:$R$33,2,0))))</f>
        <v>17</v>
      </c>
      <c r="H21" s="32">
        <f>IF(B21=0,0,IF($A23=0,0,IF(B21=B20,0,VLOOKUP(B21,基本データ!$L$4:$R$33,3,0))))</f>
        <v>0</v>
      </c>
      <c r="I21" s="33">
        <f>IF(C21=0,0,IF($A23=0,0,IF(C21=C20,0,VLOOKUP(C21,基本データ!$L$4:$R$33,2,0))))</f>
        <v>0</v>
      </c>
      <c r="J21" s="32">
        <f>IF(C21=0,0,IF($A23=0,0,IF(C21=C20,0,VLOOKUP(C21,基本データ!$L$4:$R$33,3,0))))</f>
        <v>0</v>
      </c>
      <c r="K21" s="33">
        <f>IF(D21=0,0,IF($A23=0,0,IF(D21=D20,0,VLOOKUP(D21,基本データ!$L$4:$R$33,2,0))))</f>
        <v>0</v>
      </c>
      <c r="L21" s="32">
        <f>IF(D21=0,0,IF($A23=0,0,IF(D21=D20,0,VLOOKUP(D21,基本データ!$L$4:$R$33,3,0))))</f>
        <v>0</v>
      </c>
      <c r="M21" s="46"/>
      <c r="N21" s="88"/>
      <c r="O21" s="89"/>
      <c r="P21" s="49"/>
      <c r="Q21" s="29">
        <f>VLOOKUP(B21,基本データ!$E$5:$G$34,3,0)*E21/2</f>
        <v>5.04</v>
      </c>
      <c r="R21" s="63"/>
      <c r="S21" s="64">
        <f t="shared" si="0"/>
        <v>7306.26</v>
      </c>
      <c r="T21" s="65">
        <f>SUM(S$4:S21)</f>
        <v>345254.79000000004</v>
      </c>
      <c r="U21" s="53"/>
      <c r="V21" s="29">
        <f>VLOOKUP(B21,基本データ!$E$5:$G$34,2,0)*E21/2</f>
        <v>31.36</v>
      </c>
      <c r="W21" s="64">
        <f t="shared" si="3"/>
        <v>10395.84</v>
      </c>
      <c r="X21" s="65">
        <f>SUM(W$4:W21)</f>
        <v>115613.94000000002</v>
      </c>
      <c r="Y21" s="63"/>
      <c r="Z21" s="65">
        <f t="shared" si="1"/>
        <v>3089.58</v>
      </c>
      <c r="AA21" s="65">
        <f t="shared" si="2"/>
        <v>-229640.85000000003</v>
      </c>
    </row>
    <row r="22" spans="1:27" x14ac:dyDescent="0.15">
      <c r="A22" s="87">
        <f t="shared" si="4"/>
        <v>18</v>
      </c>
      <c r="B22" s="30">
        <v>18</v>
      </c>
      <c r="C22" s="30">
        <v>5</v>
      </c>
      <c r="D22" s="31">
        <v>5</v>
      </c>
      <c r="E22" s="31">
        <v>4</v>
      </c>
      <c r="F22" s="41"/>
      <c r="G22" s="33">
        <f>IF(B22=0,0,IF($A24=0,0,IF(B22=B21,0,VLOOKUP(B22,基本データ!$L$4:$R$33,2,0))))</f>
        <v>18</v>
      </c>
      <c r="H22" s="32">
        <f>IF(B22=0,0,IF($A24=0,0,IF(B22=B21,0,VLOOKUP(B22,基本データ!$L$4:$R$33,3,0))))</f>
        <v>0</v>
      </c>
      <c r="I22" s="33">
        <f>IF(C22=0,0,IF($A24=0,0,IF(C22=C21,0,VLOOKUP(C22,基本データ!$L$4:$R$33,2,0))))</f>
        <v>0</v>
      </c>
      <c r="J22" s="32">
        <f>IF(C22=0,0,IF($A24=0,0,IF(C22=C21,0,VLOOKUP(C22,基本データ!$L$4:$R$33,3,0))))</f>
        <v>0</v>
      </c>
      <c r="K22" s="33">
        <f>IF(D22=0,0,IF($A24=0,0,IF(D22=D21,0,VLOOKUP(D22,基本データ!$L$4:$R$33,2,0))))</f>
        <v>0</v>
      </c>
      <c r="L22" s="32">
        <f>IF(D22=0,0,IF($A24=0,0,IF(D22=D21,0,VLOOKUP(D22,基本データ!$L$4:$R$33,3,0))))</f>
        <v>0</v>
      </c>
      <c r="M22" s="46"/>
      <c r="N22" s="88"/>
      <c r="O22" s="89"/>
      <c r="P22" s="49"/>
      <c r="Q22" s="29">
        <f>VLOOKUP(B22,基本データ!$E$5:$G$34,3,0)*E22/2</f>
        <v>5.22</v>
      </c>
      <c r="R22" s="63"/>
      <c r="S22" s="64">
        <f t="shared" si="0"/>
        <v>7697.43</v>
      </c>
      <c r="T22" s="65">
        <f>SUM(S$4:S22)</f>
        <v>352952.22000000003</v>
      </c>
      <c r="U22" s="53"/>
      <c r="V22" s="29">
        <f>VLOOKUP(B22,基本データ!$E$5:$G$34,2,0)*E22/2</f>
        <v>32.299999999999997</v>
      </c>
      <c r="W22" s="64">
        <f t="shared" si="3"/>
        <v>10707.449999999999</v>
      </c>
      <c r="X22" s="65">
        <f>SUM(W$4:W22)</f>
        <v>126321.39000000001</v>
      </c>
      <c r="Y22" s="63"/>
      <c r="Z22" s="65">
        <f t="shared" si="1"/>
        <v>3010.0199999999986</v>
      </c>
      <c r="AA22" s="65">
        <f t="shared" si="2"/>
        <v>-226630.83000000002</v>
      </c>
    </row>
    <row r="23" spans="1:27" x14ac:dyDescent="0.15">
      <c r="A23" s="87">
        <f t="shared" si="4"/>
        <v>19</v>
      </c>
      <c r="B23" s="30">
        <v>19</v>
      </c>
      <c r="C23" s="30">
        <v>5</v>
      </c>
      <c r="D23" s="31">
        <v>5</v>
      </c>
      <c r="E23" s="31">
        <v>4</v>
      </c>
      <c r="F23" s="41"/>
      <c r="G23" s="33">
        <f>IF(B23=0,0,IF($A25=0,0,IF(B23=B22,0,VLOOKUP(B23,基本データ!$L$4:$R$33,2,0))))</f>
        <v>19</v>
      </c>
      <c r="H23" s="32">
        <f>IF(B23=0,0,IF($A25=0,0,IF(B23=B22,0,VLOOKUP(B23,基本データ!$L$4:$R$33,3,0))))</f>
        <v>0</v>
      </c>
      <c r="I23" s="33">
        <f>IF(C23=0,0,IF($A25=0,0,IF(C23=C22,0,VLOOKUP(C23,基本データ!$L$4:$R$33,2,0))))</f>
        <v>0</v>
      </c>
      <c r="J23" s="32">
        <f>IF(C23=0,0,IF($A25=0,0,IF(C23=C22,0,VLOOKUP(C23,基本データ!$L$4:$R$33,3,0))))</f>
        <v>0</v>
      </c>
      <c r="K23" s="33">
        <f>IF(D23=0,0,IF($A25=0,0,IF(D23=D22,0,VLOOKUP(D23,基本データ!$L$4:$R$33,2,0))))</f>
        <v>0</v>
      </c>
      <c r="L23" s="32">
        <f>IF(D23=0,0,IF($A25=0,0,IF(D23=D22,0,VLOOKUP(D23,基本データ!$L$4:$R$33,3,0))))</f>
        <v>0</v>
      </c>
      <c r="M23" s="46"/>
      <c r="N23" s="88"/>
      <c r="O23" s="89"/>
      <c r="P23" s="49"/>
      <c r="Q23" s="29">
        <f>VLOOKUP(B23,基本データ!$E$5:$G$34,3,0)*E23/2</f>
        <v>4.8</v>
      </c>
      <c r="R23" s="63"/>
      <c r="S23" s="64">
        <f t="shared" si="0"/>
        <v>7889.7000000000007</v>
      </c>
      <c r="T23" s="65">
        <f>SUM(S$4:S23)</f>
        <v>360841.92000000004</v>
      </c>
      <c r="U23" s="53"/>
      <c r="V23" s="29">
        <f>VLOOKUP(B23,基本データ!$E$5:$G$34,2,0)*E23/2</f>
        <v>32.520000000000003</v>
      </c>
      <c r="W23" s="64">
        <f t="shared" si="3"/>
        <v>10780.380000000001</v>
      </c>
      <c r="X23" s="65">
        <f>SUM(W$4:W23)</f>
        <v>137101.77000000002</v>
      </c>
      <c r="Y23" s="63"/>
      <c r="Z23" s="65">
        <f t="shared" si="1"/>
        <v>2890.6800000000003</v>
      </c>
      <c r="AA23" s="65">
        <f t="shared" si="2"/>
        <v>-223740.15000000002</v>
      </c>
    </row>
    <row r="24" spans="1:27" x14ac:dyDescent="0.15">
      <c r="A24" s="87">
        <f t="shared" si="4"/>
        <v>20</v>
      </c>
      <c r="B24" s="30">
        <v>19</v>
      </c>
      <c r="C24" s="30">
        <v>5</v>
      </c>
      <c r="D24" s="31">
        <v>5</v>
      </c>
      <c r="E24" s="31">
        <v>4</v>
      </c>
      <c r="F24" s="41"/>
      <c r="G24" s="33">
        <f>IF(B24=0,0,IF($A26=0,0,IF(B24=B23,0,VLOOKUP(B24,基本データ!$L$4:$R$33,2,0))))</f>
        <v>0</v>
      </c>
      <c r="H24" s="32">
        <f>IF(B24=0,0,IF($A26=0,0,IF(B24=B23,0,VLOOKUP(B24,基本データ!$L$4:$R$33,3,0))))</f>
        <v>0</v>
      </c>
      <c r="I24" s="33">
        <f>IF(C24=0,0,IF($A26=0,0,IF(C24=C23,0,VLOOKUP(C24,基本データ!$L$4:$R$33,2,0))))</f>
        <v>0</v>
      </c>
      <c r="J24" s="32">
        <f>IF(C24=0,0,IF($A26=0,0,IF(C24=C23,0,VLOOKUP(C24,基本データ!$L$4:$R$33,3,0))))</f>
        <v>0</v>
      </c>
      <c r="K24" s="33">
        <f>IF(D24=0,0,IF($A26=0,0,IF(D24=D23,0,VLOOKUP(D24,基本データ!$L$4:$R$33,2,0))))</f>
        <v>0</v>
      </c>
      <c r="L24" s="32">
        <f>IF(D24=0,0,IF($A26=0,0,IF(D24=D23,0,VLOOKUP(D24,基本データ!$L$4:$R$33,3,0))))</f>
        <v>0</v>
      </c>
      <c r="M24" s="46"/>
      <c r="N24" s="88"/>
      <c r="O24" s="89"/>
      <c r="P24" s="49"/>
      <c r="Q24" s="29">
        <f>VLOOKUP(B24,基本データ!$E$5:$G$34,3,0)*E24/2</f>
        <v>4.8</v>
      </c>
      <c r="R24" s="63"/>
      <c r="S24" s="64">
        <f t="shared" si="0"/>
        <v>1591.2</v>
      </c>
      <c r="T24" s="65">
        <f>SUM(S$4:S24)</f>
        <v>362433.12000000005</v>
      </c>
      <c r="U24" s="53"/>
      <c r="V24" s="29">
        <f>VLOOKUP(B24,基本データ!$E$5:$G$34,2,0)*E24/2</f>
        <v>32.520000000000003</v>
      </c>
      <c r="W24" s="64">
        <f t="shared" si="3"/>
        <v>10780.380000000001</v>
      </c>
      <c r="X24" s="65">
        <f>SUM(W$4:W24)</f>
        <v>147882.15000000002</v>
      </c>
      <c r="Y24" s="63"/>
      <c r="Z24" s="65">
        <f t="shared" si="1"/>
        <v>9189.18</v>
      </c>
      <c r="AA24" s="65">
        <f t="shared" si="2"/>
        <v>-214550.97000000003</v>
      </c>
    </row>
    <row r="25" spans="1:27" x14ac:dyDescent="0.15">
      <c r="A25" s="87">
        <f t="shared" si="4"/>
        <v>21</v>
      </c>
      <c r="B25" s="30">
        <v>19</v>
      </c>
      <c r="C25" s="30">
        <v>5</v>
      </c>
      <c r="D25" s="31">
        <v>5</v>
      </c>
      <c r="E25" s="31">
        <v>4</v>
      </c>
      <c r="F25" s="41"/>
      <c r="G25" s="33">
        <f>IF(B25=0,0,IF($A27=0,0,IF(B25=B24,0,VLOOKUP(B25,基本データ!$L$4:$R$33,2,0))))</f>
        <v>0</v>
      </c>
      <c r="H25" s="32">
        <f>IF(B25=0,0,IF($A27=0,0,IF(B25=B24,0,VLOOKUP(B25,基本データ!$L$4:$R$33,3,0))))</f>
        <v>0</v>
      </c>
      <c r="I25" s="33">
        <f>IF(C25=0,0,IF($A27=0,0,IF(C25=C24,0,VLOOKUP(C25,基本データ!$L$4:$R$33,2,0))))</f>
        <v>0</v>
      </c>
      <c r="J25" s="32">
        <f>IF(C25=0,0,IF($A27=0,0,IF(C25=C24,0,VLOOKUP(C25,基本データ!$L$4:$R$33,3,0))))</f>
        <v>0</v>
      </c>
      <c r="K25" s="33">
        <f>IF(D25=0,0,IF($A27=0,0,IF(D25=D24,0,VLOOKUP(D25,基本データ!$L$4:$R$33,2,0))))</f>
        <v>0</v>
      </c>
      <c r="L25" s="32">
        <f>IF(D25=0,0,IF($A27=0,0,IF(D25=D24,0,VLOOKUP(D25,基本データ!$L$4:$R$33,3,0))))</f>
        <v>0</v>
      </c>
      <c r="M25" s="46"/>
      <c r="N25" s="88"/>
      <c r="O25" s="89"/>
      <c r="P25" s="49"/>
      <c r="Q25" s="29">
        <f>VLOOKUP(B25,基本データ!$E$5:$G$34,3,0)*E25/2</f>
        <v>4.8</v>
      </c>
      <c r="R25" s="63"/>
      <c r="S25" s="64">
        <f t="shared" si="0"/>
        <v>1591.2</v>
      </c>
      <c r="T25" s="65">
        <f>SUM(S$4:S25)</f>
        <v>364024.32000000007</v>
      </c>
      <c r="U25" s="53"/>
      <c r="V25" s="29">
        <f>VLOOKUP(B25,基本データ!$E$5:$G$34,2,0)*E25/2</f>
        <v>32.520000000000003</v>
      </c>
      <c r="W25" s="64">
        <f t="shared" si="3"/>
        <v>10780.380000000001</v>
      </c>
      <c r="X25" s="65">
        <f>SUM(W$4:W25)</f>
        <v>158662.53000000003</v>
      </c>
      <c r="Y25" s="63"/>
      <c r="Z25" s="65">
        <f t="shared" si="1"/>
        <v>9189.18</v>
      </c>
      <c r="AA25" s="65">
        <f t="shared" si="2"/>
        <v>-205361.79000000004</v>
      </c>
    </row>
    <row r="26" spans="1:27" x14ac:dyDescent="0.15">
      <c r="A26" s="87">
        <f t="shared" si="4"/>
        <v>22</v>
      </c>
      <c r="B26" s="30">
        <v>19</v>
      </c>
      <c r="C26" s="30">
        <v>5</v>
      </c>
      <c r="D26" s="31">
        <v>5</v>
      </c>
      <c r="E26" s="31">
        <v>4</v>
      </c>
      <c r="F26" s="41"/>
      <c r="G26" s="33">
        <f>IF(B26=0,0,IF($A28=0,0,IF(B26=B25,0,VLOOKUP(B26,基本データ!$L$4:$R$33,2,0))))</f>
        <v>0</v>
      </c>
      <c r="H26" s="32">
        <f>IF(B26=0,0,IF($A28=0,0,IF(B26=B25,0,VLOOKUP(B26,基本データ!$L$4:$R$33,3,0))))</f>
        <v>0</v>
      </c>
      <c r="I26" s="33">
        <f>IF(C26=0,0,IF($A28=0,0,IF(C26=C25,0,VLOOKUP(C26,基本データ!$L$4:$R$33,2,0))))</f>
        <v>0</v>
      </c>
      <c r="J26" s="32">
        <f>IF(C26=0,0,IF($A28=0,0,IF(C26=C25,0,VLOOKUP(C26,基本データ!$L$4:$R$33,3,0))))</f>
        <v>0</v>
      </c>
      <c r="K26" s="33">
        <f>IF(D26=0,0,IF($A28=0,0,IF(D26=D25,0,VLOOKUP(D26,基本データ!$L$4:$R$33,2,0))))</f>
        <v>0</v>
      </c>
      <c r="L26" s="32">
        <f>IF(D26=0,0,IF($A28=0,0,IF(D26=D25,0,VLOOKUP(D26,基本データ!$L$4:$R$33,3,0))))</f>
        <v>0</v>
      </c>
      <c r="M26" s="46"/>
      <c r="N26" s="88"/>
      <c r="O26" s="89"/>
      <c r="P26" s="49"/>
      <c r="Q26" s="29">
        <f>VLOOKUP(B26,基本データ!$E$5:$G$34,3,0)*E26/2</f>
        <v>4.8</v>
      </c>
      <c r="R26" s="63"/>
      <c r="S26" s="64">
        <f t="shared" si="0"/>
        <v>1591.2</v>
      </c>
      <c r="T26" s="65">
        <f>SUM(S$4:S26)</f>
        <v>365615.52000000008</v>
      </c>
      <c r="U26" s="53"/>
      <c r="V26" s="29">
        <f>VLOOKUP(B26,基本データ!$E$5:$G$34,2,0)*E26/2</f>
        <v>32.520000000000003</v>
      </c>
      <c r="W26" s="64">
        <f t="shared" si="3"/>
        <v>10780.380000000001</v>
      </c>
      <c r="X26" s="65">
        <f>SUM(W$4:W26)</f>
        <v>169442.91000000003</v>
      </c>
      <c r="Y26" s="63"/>
      <c r="Z26" s="65">
        <f t="shared" si="1"/>
        <v>9189.18</v>
      </c>
      <c r="AA26" s="65">
        <f t="shared" si="2"/>
        <v>-196172.61000000004</v>
      </c>
    </row>
    <row r="27" spans="1:27" x14ac:dyDescent="0.15">
      <c r="A27" s="87">
        <f t="shared" si="4"/>
        <v>23</v>
      </c>
      <c r="B27" s="30">
        <v>19</v>
      </c>
      <c r="C27" s="30">
        <v>5</v>
      </c>
      <c r="D27" s="31">
        <v>5</v>
      </c>
      <c r="E27" s="31">
        <v>4</v>
      </c>
      <c r="F27" s="41"/>
      <c r="G27" s="33">
        <f>IF(B27=0,0,IF($A29=0,0,IF(B27=B26,0,VLOOKUP(B27,基本データ!$L$4:$R$33,2,0))))</f>
        <v>0</v>
      </c>
      <c r="H27" s="32">
        <f>IF(B27=0,0,IF($A29=0,0,IF(B27=B26,0,VLOOKUP(B27,基本データ!$L$4:$R$33,3,0))))</f>
        <v>0</v>
      </c>
      <c r="I27" s="33">
        <f>IF(C27=0,0,IF($A29=0,0,IF(C27=C26,0,VLOOKUP(C27,基本データ!$L$4:$R$33,2,0))))</f>
        <v>0</v>
      </c>
      <c r="J27" s="32">
        <f>IF(C27=0,0,IF($A29=0,0,IF(C27=C26,0,VLOOKUP(C27,基本データ!$L$4:$R$33,3,0))))</f>
        <v>0</v>
      </c>
      <c r="K27" s="33">
        <f>IF(D27=0,0,IF($A29=0,0,IF(D27=D26,0,VLOOKUP(D27,基本データ!$L$4:$R$33,2,0))))</f>
        <v>0</v>
      </c>
      <c r="L27" s="32">
        <f>IF(D27=0,0,IF($A29=0,0,IF(D27=D26,0,VLOOKUP(D27,基本データ!$L$4:$R$33,3,0))))</f>
        <v>0</v>
      </c>
      <c r="M27" s="46"/>
      <c r="N27" s="88"/>
      <c r="O27" s="89"/>
      <c r="P27" s="49"/>
      <c r="Q27" s="29">
        <f>VLOOKUP(B27,基本データ!$E$5:$G$34,3,0)*E27/2</f>
        <v>4.8</v>
      </c>
      <c r="R27" s="63"/>
      <c r="S27" s="64">
        <f t="shared" si="0"/>
        <v>1591.2</v>
      </c>
      <c r="T27" s="65">
        <f>SUM(S$4:S27)</f>
        <v>367206.72000000009</v>
      </c>
      <c r="U27" s="53"/>
      <c r="V27" s="29">
        <f>VLOOKUP(B27,基本データ!$E$5:$G$34,2,0)*E27/2</f>
        <v>32.520000000000003</v>
      </c>
      <c r="W27" s="64">
        <f t="shared" si="3"/>
        <v>10780.380000000001</v>
      </c>
      <c r="X27" s="65">
        <f>SUM(W$4:W27)</f>
        <v>180223.29000000004</v>
      </c>
      <c r="Y27" s="63"/>
      <c r="Z27" s="65">
        <f t="shared" si="1"/>
        <v>9189.18</v>
      </c>
      <c r="AA27" s="65">
        <f t="shared" si="2"/>
        <v>-186983.43000000005</v>
      </c>
    </row>
    <row r="28" spans="1:27" x14ac:dyDescent="0.15">
      <c r="A28" s="87">
        <f t="shared" si="4"/>
        <v>24</v>
      </c>
      <c r="B28" s="30">
        <v>19</v>
      </c>
      <c r="C28" s="30">
        <v>5</v>
      </c>
      <c r="D28" s="31">
        <v>5</v>
      </c>
      <c r="E28" s="31">
        <v>4</v>
      </c>
      <c r="F28" s="41"/>
      <c r="G28" s="33">
        <f>IF(B28=0,0,IF($A30=0,0,IF(B28=B27,0,VLOOKUP(B28,基本データ!$L$4:$R$33,2,0))))</f>
        <v>0</v>
      </c>
      <c r="H28" s="32">
        <f>IF(B28=0,0,IF($A30=0,0,IF(B28=B27,0,VLOOKUP(B28,基本データ!$L$4:$R$33,3,0))))</f>
        <v>0</v>
      </c>
      <c r="I28" s="33">
        <f>IF(C28=0,0,IF($A30=0,0,IF(C28=C27,0,VLOOKUP(C28,基本データ!$L$4:$R$33,2,0))))</f>
        <v>0</v>
      </c>
      <c r="J28" s="32">
        <f>IF(C28=0,0,IF($A30=0,0,IF(C28=C27,0,VLOOKUP(C28,基本データ!$L$4:$R$33,3,0))))</f>
        <v>0</v>
      </c>
      <c r="K28" s="33">
        <f>IF(D28=0,0,IF($A30=0,0,IF(D28=D27,0,VLOOKUP(D28,基本データ!$L$4:$R$33,2,0))))</f>
        <v>0</v>
      </c>
      <c r="L28" s="32">
        <f>IF(D28=0,0,IF($A30=0,0,IF(D28=D27,0,VLOOKUP(D28,基本データ!$L$4:$R$33,3,0))))</f>
        <v>0</v>
      </c>
      <c r="M28" s="46"/>
      <c r="N28" s="88"/>
      <c r="O28" s="89"/>
      <c r="P28" s="49"/>
      <c r="Q28" s="29">
        <f>VLOOKUP(B28,基本データ!$E$5:$G$34,3,0)*E28/2</f>
        <v>4.8</v>
      </c>
      <c r="R28" s="63"/>
      <c r="S28" s="64">
        <f t="shared" si="0"/>
        <v>1591.2</v>
      </c>
      <c r="T28" s="65">
        <f>SUM(S$4:S28)</f>
        <v>368797.9200000001</v>
      </c>
      <c r="U28" s="53"/>
      <c r="V28" s="29">
        <f>VLOOKUP(B28,基本データ!$E$5:$G$34,2,0)*E28/2</f>
        <v>32.520000000000003</v>
      </c>
      <c r="W28" s="64">
        <f t="shared" si="3"/>
        <v>10780.380000000001</v>
      </c>
      <c r="X28" s="65">
        <f>SUM(W$4:W28)</f>
        <v>191003.67000000004</v>
      </c>
      <c r="Y28" s="63"/>
      <c r="Z28" s="65">
        <f t="shared" si="1"/>
        <v>9189.18</v>
      </c>
      <c r="AA28" s="65">
        <f t="shared" si="2"/>
        <v>-177794.25000000006</v>
      </c>
    </row>
    <row r="29" spans="1:27" x14ac:dyDescent="0.15">
      <c r="A29" s="87">
        <f t="shared" si="4"/>
        <v>25</v>
      </c>
      <c r="B29" s="30">
        <v>19</v>
      </c>
      <c r="C29" s="30">
        <v>5</v>
      </c>
      <c r="D29" s="31">
        <v>5</v>
      </c>
      <c r="E29" s="31">
        <v>4</v>
      </c>
      <c r="F29" s="41"/>
      <c r="G29" s="33">
        <f>IF(B29=0,0,IF($A31=0,0,IF(B29=B28,0,VLOOKUP(B29,基本データ!$L$4:$R$33,2,0))))</f>
        <v>0</v>
      </c>
      <c r="H29" s="32">
        <f>IF(B29=0,0,IF($A31=0,0,IF(B29=B28,0,VLOOKUP(B29,基本データ!$L$4:$R$33,3,0))))</f>
        <v>0</v>
      </c>
      <c r="I29" s="33">
        <f>IF(C29=0,0,IF($A31=0,0,IF(C29=C28,0,VLOOKUP(C29,基本データ!$L$4:$R$33,2,0))))</f>
        <v>0</v>
      </c>
      <c r="J29" s="32">
        <f>IF(C29=0,0,IF($A31=0,0,IF(C29=C28,0,VLOOKUP(C29,基本データ!$L$4:$R$33,3,0))))</f>
        <v>0</v>
      </c>
      <c r="K29" s="33">
        <f>IF(D29=0,0,IF($A31=0,0,IF(D29=D28,0,VLOOKUP(D29,基本データ!$L$4:$R$33,2,0))))</f>
        <v>0</v>
      </c>
      <c r="L29" s="32">
        <f>IF(D29=0,0,IF($A31=0,0,IF(D29=D28,0,VLOOKUP(D29,基本データ!$L$4:$R$33,3,0))))</f>
        <v>0</v>
      </c>
      <c r="M29" s="46"/>
      <c r="N29" s="88"/>
      <c r="O29" s="89"/>
      <c r="P29" s="49"/>
      <c r="Q29" s="29">
        <f>VLOOKUP(B29,基本データ!$E$5:$G$34,3,0)*E29/2</f>
        <v>4.8</v>
      </c>
      <c r="R29" s="63"/>
      <c r="S29" s="64">
        <f t="shared" si="0"/>
        <v>1591.2</v>
      </c>
      <c r="T29" s="65">
        <f>SUM(S$4:S29)</f>
        <v>370389.12000000011</v>
      </c>
      <c r="U29" s="53"/>
      <c r="V29" s="29">
        <f>VLOOKUP(B29,基本データ!$E$5:$G$34,2,0)*E29/2</f>
        <v>32.520000000000003</v>
      </c>
      <c r="W29" s="64">
        <f t="shared" si="3"/>
        <v>10780.380000000001</v>
      </c>
      <c r="X29" s="65">
        <f>SUM(W$4:W29)</f>
        <v>201784.05000000005</v>
      </c>
      <c r="Y29" s="63"/>
      <c r="Z29" s="65">
        <f t="shared" si="1"/>
        <v>9189.18</v>
      </c>
      <c r="AA29" s="65">
        <f t="shared" si="2"/>
        <v>-168605.07000000007</v>
      </c>
    </row>
    <row r="30" spans="1:27" x14ac:dyDescent="0.15">
      <c r="A30" s="87">
        <f t="shared" si="4"/>
        <v>26</v>
      </c>
      <c r="B30" s="30">
        <v>19</v>
      </c>
      <c r="C30" s="30">
        <v>5</v>
      </c>
      <c r="D30" s="31">
        <v>5</v>
      </c>
      <c r="E30" s="31">
        <v>4</v>
      </c>
      <c r="F30" s="41"/>
      <c r="G30" s="33">
        <f>IF(B30=0,0,IF($A32=0,0,IF(B30=B29,0,VLOOKUP(B30,基本データ!$L$4:$R$33,2,0))))</f>
        <v>0</v>
      </c>
      <c r="H30" s="32">
        <f>IF(B30=0,0,IF($A32=0,0,IF(B30=B29,0,VLOOKUP(B30,基本データ!$L$4:$R$33,3,0))))</f>
        <v>0</v>
      </c>
      <c r="I30" s="33">
        <f>IF(C30=0,0,IF($A32=0,0,IF(C30=C29,0,VLOOKUP(C30,基本データ!$L$4:$R$33,2,0))))</f>
        <v>0</v>
      </c>
      <c r="J30" s="32">
        <f>IF(C30=0,0,IF($A32=0,0,IF(C30=C29,0,VLOOKUP(C30,基本データ!$L$4:$R$33,3,0))))</f>
        <v>0</v>
      </c>
      <c r="K30" s="33">
        <f>IF(D30=0,0,IF($A32=0,0,IF(D30=D29,0,VLOOKUP(D30,基本データ!$L$4:$R$33,2,0))))</f>
        <v>0</v>
      </c>
      <c r="L30" s="32">
        <f>IF(D30=0,0,IF($A32=0,0,IF(D30=D29,0,VLOOKUP(D30,基本データ!$L$4:$R$33,3,0))))</f>
        <v>0</v>
      </c>
      <c r="M30" s="46"/>
      <c r="N30" s="88"/>
      <c r="O30" s="89"/>
      <c r="P30" s="49"/>
      <c r="Q30" s="29">
        <f>VLOOKUP(B30,基本データ!$E$5:$G$34,3,0)*E30/2</f>
        <v>4.8</v>
      </c>
      <c r="R30" s="63"/>
      <c r="S30" s="64">
        <f t="shared" si="0"/>
        <v>1591.2</v>
      </c>
      <c r="T30" s="65">
        <f>SUM(S$4:S30)</f>
        <v>371980.32000000012</v>
      </c>
      <c r="U30" s="53"/>
      <c r="V30" s="29">
        <f>VLOOKUP(B30,基本データ!$E$5:$G$34,2,0)*E30/2</f>
        <v>32.520000000000003</v>
      </c>
      <c r="W30" s="64">
        <f t="shared" si="3"/>
        <v>10780.380000000001</v>
      </c>
      <c r="X30" s="65">
        <f>SUM(W$4:W30)</f>
        <v>212564.43000000005</v>
      </c>
      <c r="Y30" s="63"/>
      <c r="Z30" s="65">
        <f t="shared" si="1"/>
        <v>9189.18</v>
      </c>
      <c r="AA30" s="65">
        <f t="shared" si="2"/>
        <v>-159415.89000000007</v>
      </c>
    </row>
    <row r="31" spans="1:27" x14ac:dyDescent="0.15">
      <c r="A31" s="87">
        <f t="shared" si="4"/>
        <v>27</v>
      </c>
      <c r="B31" s="30">
        <v>19</v>
      </c>
      <c r="C31" s="30">
        <v>5</v>
      </c>
      <c r="D31" s="31">
        <v>5</v>
      </c>
      <c r="E31" s="31">
        <v>4</v>
      </c>
      <c r="F31" s="41"/>
      <c r="G31" s="33">
        <f>IF(B31=0,0,IF($A33=0,0,IF(B31=B30,0,VLOOKUP(B31,基本データ!$L$4:$R$33,2,0))))</f>
        <v>0</v>
      </c>
      <c r="H31" s="32">
        <f>IF(B31=0,0,IF($A33=0,0,IF(B31=B30,0,VLOOKUP(B31,基本データ!$L$4:$R$33,3,0))))</f>
        <v>0</v>
      </c>
      <c r="I31" s="33">
        <f>IF(C31=0,0,IF($A33=0,0,IF(C31=C30,0,VLOOKUP(C31,基本データ!$L$4:$R$33,2,0))))</f>
        <v>0</v>
      </c>
      <c r="J31" s="32">
        <f>IF(C31=0,0,IF($A33=0,0,IF(C31=C30,0,VLOOKUP(C31,基本データ!$L$4:$R$33,3,0))))</f>
        <v>0</v>
      </c>
      <c r="K31" s="33">
        <f>IF(D31=0,0,IF($A33=0,0,IF(D31=D30,0,VLOOKUP(D31,基本データ!$L$4:$R$33,2,0))))</f>
        <v>0</v>
      </c>
      <c r="L31" s="32">
        <f>IF(D31=0,0,IF($A33=0,0,IF(D31=D30,0,VLOOKUP(D31,基本データ!$L$4:$R$33,3,0))))</f>
        <v>0</v>
      </c>
      <c r="M31" s="46"/>
      <c r="N31" s="88"/>
      <c r="O31" s="89"/>
      <c r="P31" s="49"/>
      <c r="Q31" s="29">
        <f>VLOOKUP(B31,基本データ!$E$5:$G$34,3,0)*E31/2</f>
        <v>4.8</v>
      </c>
      <c r="R31" s="63"/>
      <c r="S31" s="64">
        <f t="shared" si="0"/>
        <v>1591.2</v>
      </c>
      <c r="T31" s="65">
        <f>SUM(S$4:S31)</f>
        <v>373571.52000000014</v>
      </c>
      <c r="U31" s="53"/>
      <c r="V31" s="29">
        <f>VLOOKUP(B31,基本データ!$E$5:$G$34,2,0)*E31/2</f>
        <v>32.520000000000003</v>
      </c>
      <c r="W31" s="64">
        <f t="shared" si="3"/>
        <v>10780.380000000001</v>
      </c>
      <c r="X31" s="65">
        <f>SUM(W$4:W31)</f>
        <v>223344.81000000006</v>
      </c>
      <c r="Y31" s="63"/>
      <c r="Z31" s="65">
        <f t="shared" si="1"/>
        <v>9189.18</v>
      </c>
      <c r="AA31" s="65">
        <f t="shared" si="2"/>
        <v>-150226.71000000008</v>
      </c>
    </row>
    <row r="32" spans="1:27" x14ac:dyDescent="0.15">
      <c r="A32" s="87">
        <f t="shared" si="4"/>
        <v>28</v>
      </c>
      <c r="B32" s="30">
        <v>19</v>
      </c>
      <c r="C32" s="30">
        <v>5</v>
      </c>
      <c r="D32" s="31">
        <v>5</v>
      </c>
      <c r="E32" s="31">
        <v>4</v>
      </c>
      <c r="F32" s="41"/>
      <c r="G32" s="33">
        <f>IF(B32=0,0,IF($A34=0,0,IF(B32=B31,0,VLOOKUP(B32,基本データ!$L$4:$R$33,2,0))))</f>
        <v>0</v>
      </c>
      <c r="H32" s="32">
        <f>IF(B32=0,0,IF($A34=0,0,IF(B32=B31,0,VLOOKUP(B32,基本データ!$L$4:$R$33,3,0))))</f>
        <v>0</v>
      </c>
      <c r="I32" s="33">
        <f>IF(C32=0,0,IF($A34=0,0,IF(C32=C31,0,VLOOKUP(C32,基本データ!$L$4:$R$33,2,0))))</f>
        <v>0</v>
      </c>
      <c r="J32" s="32">
        <f>IF(C32=0,0,IF($A34=0,0,IF(C32=C31,0,VLOOKUP(C32,基本データ!$L$4:$R$33,3,0))))</f>
        <v>0</v>
      </c>
      <c r="K32" s="33">
        <f>IF(D32=0,0,IF($A34=0,0,IF(D32=D31,0,VLOOKUP(D32,基本データ!$L$4:$R$33,2,0))))</f>
        <v>0</v>
      </c>
      <c r="L32" s="32">
        <f>IF(D32=0,0,IF($A34=0,0,IF(D32=D31,0,VLOOKUP(D32,基本データ!$L$4:$R$33,3,0))))</f>
        <v>0</v>
      </c>
      <c r="M32" s="46"/>
      <c r="N32" s="88"/>
      <c r="O32" s="89"/>
      <c r="P32" s="49"/>
      <c r="Q32" s="29">
        <f>VLOOKUP(B32,基本データ!$E$5:$G$34,3,0)*E32/2</f>
        <v>4.8</v>
      </c>
      <c r="R32" s="63"/>
      <c r="S32" s="64">
        <f t="shared" si="0"/>
        <v>1591.2</v>
      </c>
      <c r="T32" s="65">
        <f>SUM(S$4:S32)</f>
        <v>375162.72000000015</v>
      </c>
      <c r="U32" s="53"/>
      <c r="V32" s="29">
        <f>VLOOKUP(B32,基本データ!$E$5:$G$34,2,0)*E32/2</f>
        <v>32.520000000000003</v>
      </c>
      <c r="W32" s="64">
        <f t="shared" si="3"/>
        <v>10780.380000000001</v>
      </c>
      <c r="X32" s="65">
        <f>SUM(W$4:W32)</f>
        <v>234125.19000000006</v>
      </c>
      <c r="Y32" s="63"/>
      <c r="Z32" s="65">
        <f t="shared" si="1"/>
        <v>9189.18</v>
      </c>
      <c r="AA32" s="65">
        <f t="shared" si="2"/>
        <v>-141037.53000000009</v>
      </c>
    </row>
    <row r="33" spans="1:27" x14ac:dyDescent="0.15">
      <c r="A33" s="87">
        <f t="shared" si="4"/>
        <v>29</v>
      </c>
      <c r="B33" s="30">
        <v>19</v>
      </c>
      <c r="C33" s="30">
        <v>5</v>
      </c>
      <c r="D33" s="31">
        <v>5</v>
      </c>
      <c r="E33" s="31">
        <v>4</v>
      </c>
      <c r="F33" s="41"/>
      <c r="G33" s="33">
        <f>IF(B33=0,0,IF($A35=0,0,IF(B33=B32,0,VLOOKUP(B33,基本データ!$L$4:$R$33,2,0))))</f>
        <v>0</v>
      </c>
      <c r="H33" s="32">
        <f>IF(B33=0,0,IF($A35=0,0,IF(B33=B32,0,VLOOKUP(B33,基本データ!$L$4:$R$33,3,0))))</f>
        <v>0</v>
      </c>
      <c r="I33" s="33">
        <f>IF(C33=0,0,IF($A35=0,0,IF(C33=C32,0,VLOOKUP(C33,基本データ!$L$4:$R$33,2,0))))</f>
        <v>0</v>
      </c>
      <c r="J33" s="32">
        <f>IF(C33=0,0,IF($A35=0,0,IF(C33=C32,0,VLOOKUP(C33,基本データ!$L$4:$R$33,3,0))))</f>
        <v>0</v>
      </c>
      <c r="K33" s="33">
        <f>IF(D33=0,0,IF($A35=0,0,IF(D33=D32,0,VLOOKUP(D33,基本データ!$L$4:$R$33,2,0))))</f>
        <v>0</v>
      </c>
      <c r="L33" s="32">
        <f>IF(D33=0,0,IF($A35=0,0,IF(D33=D32,0,VLOOKUP(D33,基本データ!$L$4:$R$33,3,0))))</f>
        <v>0</v>
      </c>
      <c r="M33" s="46"/>
      <c r="N33" s="88"/>
      <c r="O33" s="89"/>
      <c r="P33" s="49"/>
      <c r="Q33" s="29">
        <f>VLOOKUP(B33,基本データ!$E$5:$G$34,3,0)*E33/2</f>
        <v>4.8</v>
      </c>
      <c r="R33" s="63"/>
      <c r="S33" s="64">
        <f t="shared" si="0"/>
        <v>1591.2</v>
      </c>
      <c r="T33" s="65">
        <f>SUM(S$4:S33)</f>
        <v>376753.92000000016</v>
      </c>
      <c r="U33" s="53"/>
      <c r="V33" s="29">
        <f>VLOOKUP(B33,基本データ!$E$5:$G$34,2,0)*E33/2</f>
        <v>32.520000000000003</v>
      </c>
      <c r="W33" s="64">
        <f t="shared" si="3"/>
        <v>10780.380000000001</v>
      </c>
      <c r="X33" s="65">
        <f>SUM(W$4:W33)</f>
        <v>244905.57000000007</v>
      </c>
      <c r="Y33" s="63"/>
      <c r="Z33" s="65">
        <f t="shared" si="1"/>
        <v>9189.18</v>
      </c>
      <c r="AA33" s="65">
        <f t="shared" si="2"/>
        <v>-131848.35000000009</v>
      </c>
    </row>
    <row r="34" spans="1:27" x14ac:dyDescent="0.15">
      <c r="A34" s="87">
        <f t="shared" si="4"/>
        <v>30</v>
      </c>
      <c r="B34" s="30">
        <v>19</v>
      </c>
      <c r="C34" s="30">
        <v>5</v>
      </c>
      <c r="D34" s="31">
        <v>5</v>
      </c>
      <c r="E34" s="31">
        <v>4</v>
      </c>
      <c r="F34" s="41"/>
      <c r="G34" s="33">
        <f>IF(B34=0,0,IF($A36=0,0,IF(B34=B33,0,VLOOKUP(B34,基本データ!$L$4:$R$33,2,0))))</f>
        <v>0</v>
      </c>
      <c r="H34" s="32">
        <f>IF(B34=0,0,IF($A36=0,0,IF(B34=B33,0,VLOOKUP(B34,基本データ!$L$4:$R$33,3,0))))</f>
        <v>0</v>
      </c>
      <c r="I34" s="33">
        <f>IF(C34=0,0,IF($A36=0,0,IF(C34=C33,0,VLOOKUP(C34,基本データ!$L$4:$R$33,2,0))))</f>
        <v>0</v>
      </c>
      <c r="J34" s="32">
        <f>IF(C34=0,0,IF($A36=0,0,IF(C34=C33,0,VLOOKUP(C34,基本データ!$L$4:$R$33,3,0))))</f>
        <v>0</v>
      </c>
      <c r="K34" s="33">
        <f>IF(D34=0,0,IF($A36=0,0,IF(D34=D33,0,VLOOKUP(D34,基本データ!$L$4:$R$33,2,0))))</f>
        <v>0</v>
      </c>
      <c r="L34" s="32">
        <f>IF(D34=0,0,IF($A36=0,0,IF(D34=D33,0,VLOOKUP(D34,基本データ!$L$4:$R$33,3,0))))</f>
        <v>0</v>
      </c>
      <c r="M34" s="46"/>
      <c r="N34" s="88"/>
      <c r="O34" s="89"/>
      <c r="P34" s="49"/>
      <c r="Q34" s="29">
        <f>VLOOKUP(B34,基本データ!$E$5:$G$34,3,0)*E34/2</f>
        <v>4.8</v>
      </c>
      <c r="R34" s="63"/>
      <c r="S34" s="64">
        <f t="shared" si="0"/>
        <v>1591.2</v>
      </c>
      <c r="T34" s="65">
        <f>SUM(S$4:S34)</f>
        <v>378345.12000000017</v>
      </c>
      <c r="U34" s="53"/>
      <c r="V34" s="29">
        <f>VLOOKUP(B34,基本データ!$E$5:$G$34,2,0)*E34/2</f>
        <v>32.520000000000003</v>
      </c>
      <c r="W34" s="64">
        <f t="shared" si="3"/>
        <v>10780.380000000001</v>
      </c>
      <c r="X34" s="65">
        <f>SUM(W$4:W34)</f>
        <v>255685.95000000007</v>
      </c>
      <c r="Y34" s="63"/>
      <c r="Z34" s="65">
        <f t="shared" si="1"/>
        <v>9189.18</v>
      </c>
      <c r="AA34" s="65">
        <f t="shared" si="2"/>
        <v>-122659.1700000001</v>
      </c>
    </row>
    <row r="35" spans="1:27" x14ac:dyDescent="0.15">
      <c r="A35" s="87">
        <f t="shared" si="4"/>
        <v>31</v>
      </c>
      <c r="B35" s="30">
        <v>19</v>
      </c>
      <c r="C35" s="30">
        <v>5</v>
      </c>
      <c r="D35" s="31">
        <v>5</v>
      </c>
      <c r="E35" s="31">
        <v>4</v>
      </c>
      <c r="F35" s="41"/>
      <c r="G35" s="33">
        <f>IF(B35=0,0,IF($A37=0,0,IF(B35=B34,0,VLOOKUP(B35,基本データ!$L$4:$R$33,2,0))))</f>
        <v>0</v>
      </c>
      <c r="H35" s="32">
        <f>IF(B35=0,0,IF($A37=0,0,IF(B35=B34,0,VLOOKUP(B35,基本データ!$L$4:$R$33,3,0))))</f>
        <v>0</v>
      </c>
      <c r="I35" s="33">
        <f>IF(C35=0,0,IF($A37=0,0,IF(C35=C34,0,VLOOKUP(C35,基本データ!$L$4:$R$33,2,0))))</f>
        <v>0</v>
      </c>
      <c r="J35" s="32">
        <f>IF(C35=0,0,IF($A37=0,0,IF(C35=C34,0,VLOOKUP(C35,基本データ!$L$4:$R$33,3,0))))</f>
        <v>0</v>
      </c>
      <c r="K35" s="33">
        <f>IF(D35=0,0,IF($A37=0,0,IF(D35=D34,0,VLOOKUP(D35,基本データ!$L$4:$R$33,2,0))))</f>
        <v>0</v>
      </c>
      <c r="L35" s="32">
        <f>IF(D35=0,0,IF($A37=0,0,IF(D35=D34,0,VLOOKUP(D35,基本データ!$L$4:$R$33,3,0))))</f>
        <v>0</v>
      </c>
      <c r="M35" s="46"/>
      <c r="N35" s="88"/>
      <c r="O35" s="89"/>
      <c r="P35" s="49"/>
      <c r="Q35" s="29">
        <f>VLOOKUP(B35,基本データ!$E$5:$G$34,3,0)*E35/2</f>
        <v>4.8</v>
      </c>
      <c r="R35" s="63"/>
      <c r="S35" s="64">
        <f t="shared" si="0"/>
        <v>1591.2</v>
      </c>
      <c r="T35" s="65">
        <f>SUM(S$4:S35)</f>
        <v>379936.32000000018</v>
      </c>
      <c r="U35" s="53"/>
      <c r="V35" s="29">
        <f>VLOOKUP(B35,基本データ!$E$5:$G$34,2,0)*E35/2</f>
        <v>32.520000000000003</v>
      </c>
      <c r="W35" s="64">
        <f t="shared" si="3"/>
        <v>10780.380000000001</v>
      </c>
      <c r="X35" s="65">
        <f>SUM(W$4:W35)</f>
        <v>266466.33000000007</v>
      </c>
      <c r="Y35" s="63"/>
      <c r="Z35" s="65">
        <f t="shared" si="1"/>
        <v>9189.18</v>
      </c>
      <c r="AA35" s="65">
        <f t="shared" si="2"/>
        <v>-113469.99000000011</v>
      </c>
    </row>
    <row r="36" spans="1:27" x14ac:dyDescent="0.15">
      <c r="A36" s="87">
        <f t="shared" si="4"/>
        <v>32</v>
      </c>
      <c r="B36" s="30">
        <v>19</v>
      </c>
      <c r="C36" s="30">
        <v>5</v>
      </c>
      <c r="D36" s="31">
        <v>5</v>
      </c>
      <c r="E36" s="31">
        <v>4</v>
      </c>
      <c r="F36" s="41"/>
      <c r="G36" s="33">
        <f>IF(B36=0,0,IF($A38=0,0,IF(B36=B35,0,VLOOKUP(B36,基本データ!$L$4:$R$33,2,0))))</f>
        <v>0</v>
      </c>
      <c r="H36" s="32">
        <f>IF(B36=0,0,IF($A38=0,0,IF(B36=B35,0,VLOOKUP(B36,基本データ!$L$4:$R$33,3,0))))</f>
        <v>0</v>
      </c>
      <c r="I36" s="33">
        <f>IF(C36=0,0,IF($A38=0,0,IF(C36=C35,0,VLOOKUP(C36,基本データ!$L$4:$R$33,2,0))))</f>
        <v>0</v>
      </c>
      <c r="J36" s="32">
        <f>IF(C36=0,0,IF($A38=0,0,IF(C36=C35,0,VLOOKUP(C36,基本データ!$L$4:$R$33,3,0))))</f>
        <v>0</v>
      </c>
      <c r="K36" s="33">
        <f>IF(D36=0,0,IF($A38=0,0,IF(D36=D35,0,VLOOKUP(D36,基本データ!$L$4:$R$33,2,0))))</f>
        <v>0</v>
      </c>
      <c r="L36" s="32">
        <f>IF(D36=0,0,IF($A38=0,0,IF(D36=D35,0,VLOOKUP(D36,基本データ!$L$4:$R$33,3,0))))</f>
        <v>0</v>
      </c>
      <c r="M36" s="46"/>
      <c r="N36" s="88"/>
      <c r="O36" s="89"/>
      <c r="P36" s="49"/>
      <c r="Q36" s="29">
        <f>VLOOKUP(B36,基本データ!$E$5:$G$34,3,0)*E36/2</f>
        <v>4.8</v>
      </c>
      <c r="R36" s="63"/>
      <c r="S36" s="64">
        <f t="shared" si="0"/>
        <v>1591.2</v>
      </c>
      <c r="T36" s="65">
        <f>SUM(S$4:S36)</f>
        <v>381527.52000000019</v>
      </c>
      <c r="U36" s="53"/>
      <c r="V36" s="29">
        <f>VLOOKUP(B36,基本データ!$E$5:$G$34,2,0)*E36/2</f>
        <v>32.520000000000003</v>
      </c>
      <c r="W36" s="64">
        <f t="shared" si="3"/>
        <v>10780.380000000001</v>
      </c>
      <c r="X36" s="65">
        <f>SUM(W$4:W36)</f>
        <v>277246.71000000008</v>
      </c>
      <c r="Y36" s="63"/>
      <c r="Z36" s="65">
        <f t="shared" si="1"/>
        <v>9189.18</v>
      </c>
      <c r="AA36" s="65">
        <f t="shared" si="2"/>
        <v>-104280.81000000011</v>
      </c>
    </row>
    <row r="37" spans="1:27" x14ac:dyDescent="0.15">
      <c r="A37" s="87">
        <f t="shared" si="4"/>
        <v>33</v>
      </c>
      <c r="B37" s="30">
        <v>19</v>
      </c>
      <c r="C37" s="30">
        <v>5</v>
      </c>
      <c r="D37" s="31">
        <v>5</v>
      </c>
      <c r="E37" s="31">
        <v>4</v>
      </c>
      <c r="F37" s="41"/>
      <c r="G37" s="33">
        <f>IF(B37=0,0,IF($A39=0,0,IF(B37=B36,0,VLOOKUP(B37,基本データ!$L$4:$R$33,2,0))))</f>
        <v>0</v>
      </c>
      <c r="H37" s="32">
        <f>IF(B37=0,0,IF($A39=0,0,IF(B37=B36,0,VLOOKUP(B37,基本データ!$L$4:$R$33,3,0))))</f>
        <v>0</v>
      </c>
      <c r="I37" s="33">
        <f>IF(C37=0,0,IF($A39=0,0,IF(C37=C36,0,VLOOKUP(C37,基本データ!$L$4:$R$33,2,0))))</f>
        <v>0</v>
      </c>
      <c r="J37" s="32">
        <f>IF(C37=0,0,IF($A39=0,0,IF(C37=C36,0,VLOOKUP(C37,基本データ!$L$4:$R$33,3,0))))</f>
        <v>0</v>
      </c>
      <c r="K37" s="33">
        <f>IF(D37=0,0,IF($A39=0,0,IF(D37=D36,0,VLOOKUP(D37,基本データ!$L$4:$R$33,2,0))))</f>
        <v>0</v>
      </c>
      <c r="L37" s="32">
        <f>IF(D37=0,0,IF($A39=0,0,IF(D37=D36,0,VLOOKUP(D37,基本データ!$L$4:$R$33,3,0))))</f>
        <v>0</v>
      </c>
      <c r="M37" s="46"/>
      <c r="N37" s="88"/>
      <c r="O37" s="89"/>
      <c r="P37" s="49"/>
      <c r="Q37" s="29">
        <f>VLOOKUP(B37,基本データ!$E$5:$G$34,3,0)*E37/2</f>
        <v>4.8</v>
      </c>
      <c r="R37" s="63"/>
      <c r="S37" s="64">
        <f t="shared" ref="S37:S63" si="5">((SUM(G37,I37,K37,N37,Q37)*$AC$2)+(SUM(H37,J37,L37,O37)*$AD$2))*$AE$2</f>
        <v>1591.2</v>
      </c>
      <c r="T37" s="65">
        <f>SUM(S$4:S37)</f>
        <v>383118.7200000002</v>
      </c>
      <c r="U37" s="53"/>
      <c r="V37" s="29">
        <f>VLOOKUP(B37,基本データ!$E$5:$G$34,2,0)*E37/2</f>
        <v>32.520000000000003</v>
      </c>
      <c r="W37" s="64">
        <f t="shared" si="3"/>
        <v>10780.380000000001</v>
      </c>
      <c r="X37" s="65">
        <f>SUM(W$4:W37)</f>
        <v>288027.09000000008</v>
      </c>
      <c r="Y37" s="63"/>
      <c r="Z37" s="65">
        <f t="shared" si="1"/>
        <v>9189.18</v>
      </c>
      <c r="AA37" s="65">
        <f t="shared" si="2"/>
        <v>-95091.630000000121</v>
      </c>
    </row>
    <row r="38" spans="1:27" x14ac:dyDescent="0.15">
      <c r="A38" s="87">
        <f t="shared" si="4"/>
        <v>34</v>
      </c>
      <c r="B38" s="30">
        <v>19</v>
      </c>
      <c r="C38" s="30">
        <v>5</v>
      </c>
      <c r="D38" s="31">
        <v>5</v>
      </c>
      <c r="E38" s="31">
        <v>4</v>
      </c>
      <c r="F38" s="41"/>
      <c r="G38" s="33">
        <f>IF(B38=0,0,IF($A40=0,0,IF(B38=B37,0,VLOOKUP(B38,基本データ!$L$4:$R$33,2,0))))</f>
        <v>0</v>
      </c>
      <c r="H38" s="32">
        <f>IF(B38=0,0,IF($A40=0,0,IF(B38=B37,0,VLOOKUP(B38,基本データ!$L$4:$R$33,3,0))))</f>
        <v>0</v>
      </c>
      <c r="I38" s="33">
        <f>IF(C38=0,0,IF($A40=0,0,IF(C38=C37,0,VLOOKUP(C38,基本データ!$L$4:$R$33,2,0))))</f>
        <v>0</v>
      </c>
      <c r="J38" s="32">
        <f>IF(C38=0,0,IF($A40=0,0,IF(C38=C37,0,VLOOKUP(C38,基本データ!$L$4:$R$33,3,0))))</f>
        <v>0</v>
      </c>
      <c r="K38" s="33">
        <f>IF(D38=0,0,IF($A40=0,0,IF(D38=D37,0,VLOOKUP(D38,基本データ!$L$4:$R$33,2,0))))</f>
        <v>0</v>
      </c>
      <c r="L38" s="32">
        <f>IF(D38=0,0,IF($A40=0,0,IF(D38=D37,0,VLOOKUP(D38,基本データ!$L$4:$R$33,3,0))))</f>
        <v>0</v>
      </c>
      <c r="M38" s="46"/>
      <c r="N38" s="88"/>
      <c r="O38" s="89"/>
      <c r="P38" s="49"/>
      <c r="Q38" s="29">
        <f>VLOOKUP(B38,基本データ!$E$5:$G$34,3,0)*E38/2</f>
        <v>4.8</v>
      </c>
      <c r="R38" s="63"/>
      <c r="S38" s="64">
        <f t="shared" si="5"/>
        <v>1591.2</v>
      </c>
      <c r="T38" s="65">
        <f>SUM(S$4:S38)</f>
        <v>384709.92000000022</v>
      </c>
      <c r="U38" s="53"/>
      <c r="V38" s="29">
        <f>VLOOKUP(B38,基本データ!$E$5:$G$34,2,0)*E38/2</f>
        <v>32.520000000000003</v>
      </c>
      <c r="W38" s="64">
        <f t="shared" si="3"/>
        <v>10780.380000000001</v>
      </c>
      <c r="X38" s="65">
        <f>SUM(W$4:W38)</f>
        <v>298807.47000000009</v>
      </c>
      <c r="Y38" s="63"/>
      <c r="Z38" s="65">
        <f t="shared" si="1"/>
        <v>9189.18</v>
      </c>
      <c r="AA38" s="65">
        <f t="shared" si="2"/>
        <v>-85902.450000000128</v>
      </c>
    </row>
    <row r="39" spans="1:27" x14ac:dyDescent="0.15">
      <c r="A39" s="87">
        <f t="shared" si="4"/>
        <v>35</v>
      </c>
      <c r="B39" s="30">
        <v>19</v>
      </c>
      <c r="C39" s="30">
        <v>5</v>
      </c>
      <c r="D39" s="31">
        <v>5</v>
      </c>
      <c r="E39" s="31">
        <v>4</v>
      </c>
      <c r="F39" s="41"/>
      <c r="G39" s="33">
        <f>IF(B39=0,0,IF($A41=0,0,IF(B39=B38,0,VLOOKUP(B39,基本データ!$L$4:$R$33,2,0))))</f>
        <v>0</v>
      </c>
      <c r="H39" s="32">
        <f>IF(B39=0,0,IF($A41=0,0,IF(B39=B38,0,VLOOKUP(B39,基本データ!$L$4:$R$33,3,0))))</f>
        <v>0</v>
      </c>
      <c r="I39" s="33">
        <f>IF(C39=0,0,IF($A41=0,0,IF(C39=C38,0,VLOOKUP(C39,基本データ!$L$4:$R$33,2,0))))</f>
        <v>0</v>
      </c>
      <c r="J39" s="32">
        <f>IF(C39=0,0,IF($A41=0,0,IF(C39=C38,0,VLOOKUP(C39,基本データ!$L$4:$R$33,3,0))))</f>
        <v>0</v>
      </c>
      <c r="K39" s="33">
        <f>IF(D39=0,0,IF($A41=0,0,IF(D39=D38,0,VLOOKUP(D39,基本データ!$L$4:$R$33,2,0))))</f>
        <v>0</v>
      </c>
      <c r="L39" s="32">
        <f>IF(D39=0,0,IF($A41=0,0,IF(D39=D38,0,VLOOKUP(D39,基本データ!$L$4:$R$33,3,0))))</f>
        <v>0</v>
      </c>
      <c r="M39" s="46"/>
      <c r="N39" s="88"/>
      <c r="O39" s="89"/>
      <c r="P39" s="49"/>
      <c r="Q39" s="29">
        <f>VLOOKUP(B39,基本データ!$E$5:$G$34,3,0)*E39/2</f>
        <v>4.8</v>
      </c>
      <c r="R39" s="63"/>
      <c r="S39" s="64">
        <f t="shared" si="5"/>
        <v>1591.2</v>
      </c>
      <c r="T39" s="65">
        <f>SUM(S$4:S39)</f>
        <v>386301.12000000023</v>
      </c>
      <c r="U39" s="53"/>
      <c r="V39" s="29">
        <f>VLOOKUP(B39,基本データ!$E$5:$G$34,2,0)*E39/2</f>
        <v>32.520000000000003</v>
      </c>
      <c r="W39" s="64">
        <f t="shared" si="3"/>
        <v>10780.380000000001</v>
      </c>
      <c r="X39" s="65">
        <f>SUM(W$4:W39)</f>
        <v>309587.85000000009</v>
      </c>
      <c r="Y39" s="63"/>
      <c r="Z39" s="65">
        <f t="shared" si="1"/>
        <v>9189.18</v>
      </c>
      <c r="AA39" s="65">
        <f t="shared" si="2"/>
        <v>-76713.270000000135</v>
      </c>
    </row>
    <row r="40" spans="1:27" x14ac:dyDescent="0.15">
      <c r="A40" s="87">
        <f t="shared" si="4"/>
        <v>36</v>
      </c>
      <c r="B40" s="30">
        <v>19</v>
      </c>
      <c r="C40" s="30">
        <v>5</v>
      </c>
      <c r="D40" s="31">
        <v>5</v>
      </c>
      <c r="E40" s="31">
        <v>4</v>
      </c>
      <c r="F40" s="41"/>
      <c r="G40" s="33">
        <f>IF(B40=0,0,IF($A42=0,0,IF(B40=B39,0,VLOOKUP(B40,基本データ!$L$4:$R$33,2,0))))</f>
        <v>0</v>
      </c>
      <c r="H40" s="32">
        <f>IF(B40=0,0,IF($A42=0,0,IF(B40=B39,0,VLOOKUP(B40,基本データ!$L$4:$R$33,3,0))))</f>
        <v>0</v>
      </c>
      <c r="I40" s="33">
        <f>IF(C40=0,0,IF($A42=0,0,IF(C40=C39,0,VLOOKUP(C40,基本データ!$L$4:$R$33,2,0))))</f>
        <v>0</v>
      </c>
      <c r="J40" s="32">
        <f>IF(C40=0,0,IF($A42=0,0,IF(C40=C39,0,VLOOKUP(C40,基本データ!$L$4:$R$33,3,0))))</f>
        <v>0</v>
      </c>
      <c r="K40" s="33">
        <f>IF(D40=0,0,IF($A42=0,0,IF(D40=D39,0,VLOOKUP(D40,基本データ!$L$4:$R$33,2,0))))</f>
        <v>0</v>
      </c>
      <c r="L40" s="32">
        <f>IF(D40=0,0,IF($A42=0,0,IF(D40=D39,0,VLOOKUP(D40,基本データ!$L$4:$R$33,3,0))))</f>
        <v>0</v>
      </c>
      <c r="M40" s="46"/>
      <c r="N40" s="88"/>
      <c r="O40" s="89"/>
      <c r="P40" s="49"/>
      <c r="Q40" s="29">
        <f>VLOOKUP(B40,基本データ!$E$5:$G$34,3,0)*E40/2</f>
        <v>4.8</v>
      </c>
      <c r="R40" s="63"/>
      <c r="S40" s="64">
        <f t="shared" si="5"/>
        <v>1591.2</v>
      </c>
      <c r="T40" s="65">
        <f>SUM(S$4:S40)</f>
        <v>387892.32000000024</v>
      </c>
      <c r="U40" s="53"/>
      <c r="V40" s="29">
        <f>VLOOKUP(B40,基本データ!$E$5:$G$34,2,0)*E40/2</f>
        <v>32.520000000000003</v>
      </c>
      <c r="W40" s="64">
        <f t="shared" si="3"/>
        <v>10780.380000000001</v>
      </c>
      <c r="X40" s="65">
        <f>SUM(W$4:W40)</f>
        <v>320368.2300000001</v>
      </c>
      <c r="Y40" s="63"/>
      <c r="Z40" s="65">
        <f t="shared" si="1"/>
        <v>9189.18</v>
      </c>
      <c r="AA40" s="65">
        <f t="shared" si="2"/>
        <v>-67524.090000000142</v>
      </c>
    </row>
    <row r="41" spans="1:27" x14ac:dyDescent="0.15">
      <c r="A41" s="87">
        <f t="shared" si="4"/>
        <v>37</v>
      </c>
      <c r="B41" s="30">
        <v>19</v>
      </c>
      <c r="C41" s="30">
        <v>5</v>
      </c>
      <c r="D41" s="31">
        <v>5</v>
      </c>
      <c r="E41" s="31">
        <v>4</v>
      </c>
      <c r="F41" s="41"/>
      <c r="G41" s="33">
        <f>IF(B41=0,0,IF($A43=0,0,IF(B41=B40,0,VLOOKUP(B41,基本データ!$L$4:$R$33,2,0))))</f>
        <v>0</v>
      </c>
      <c r="H41" s="32">
        <f>IF(B41=0,0,IF($A43=0,0,IF(B41=B40,0,VLOOKUP(B41,基本データ!$L$4:$R$33,3,0))))</f>
        <v>0</v>
      </c>
      <c r="I41" s="33">
        <f>IF(C41=0,0,IF($A43=0,0,IF(C41=C40,0,VLOOKUP(C41,基本データ!$L$4:$R$33,2,0))))</f>
        <v>0</v>
      </c>
      <c r="J41" s="32">
        <f>IF(C41=0,0,IF($A43=0,0,IF(C41=C40,0,VLOOKUP(C41,基本データ!$L$4:$R$33,3,0))))</f>
        <v>0</v>
      </c>
      <c r="K41" s="33">
        <f>IF(D41=0,0,IF($A43=0,0,IF(D41=D40,0,VLOOKUP(D41,基本データ!$L$4:$R$33,2,0))))</f>
        <v>0</v>
      </c>
      <c r="L41" s="32">
        <f>IF(D41=0,0,IF($A43=0,0,IF(D41=D40,0,VLOOKUP(D41,基本データ!$L$4:$R$33,3,0))))</f>
        <v>0</v>
      </c>
      <c r="M41" s="46"/>
      <c r="N41" s="88"/>
      <c r="O41" s="89"/>
      <c r="P41" s="49"/>
      <c r="Q41" s="29">
        <f>VLOOKUP(B41,基本データ!$E$5:$G$34,3,0)*E41/2</f>
        <v>4.8</v>
      </c>
      <c r="R41" s="63"/>
      <c r="S41" s="64">
        <f t="shared" si="5"/>
        <v>1591.2</v>
      </c>
      <c r="T41" s="65">
        <f>SUM(S$4:S41)</f>
        <v>389483.52000000025</v>
      </c>
      <c r="U41" s="53"/>
      <c r="V41" s="29">
        <f>VLOOKUP(B41,基本データ!$E$5:$G$34,2,0)*E41/2</f>
        <v>32.520000000000003</v>
      </c>
      <c r="W41" s="64">
        <f t="shared" si="3"/>
        <v>10780.380000000001</v>
      </c>
      <c r="X41" s="65">
        <f>SUM(W$4:W41)</f>
        <v>331148.6100000001</v>
      </c>
      <c r="Y41" s="63"/>
      <c r="Z41" s="65">
        <f t="shared" si="1"/>
        <v>9189.18</v>
      </c>
      <c r="AA41" s="65">
        <f t="shared" si="2"/>
        <v>-58334.910000000149</v>
      </c>
    </row>
    <row r="42" spans="1:27" x14ac:dyDescent="0.15">
      <c r="A42" s="87">
        <f t="shared" si="4"/>
        <v>38</v>
      </c>
      <c r="B42" s="30">
        <v>19</v>
      </c>
      <c r="C42" s="30">
        <v>5</v>
      </c>
      <c r="D42" s="31">
        <v>5</v>
      </c>
      <c r="E42" s="31">
        <v>4</v>
      </c>
      <c r="F42" s="41"/>
      <c r="G42" s="33">
        <f>IF(B42=0,0,IF($A44=0,0,IF(B42=B41,0,VLOOKUP(B42,基本データ!$L$4:$R$33,2,0))))</f>
        <v>0</v>
      </c>
      <c r="H42" s="32">
        <f>IF(B42=0,0,IF($A44=0,0,IF(B42=B41,0,VLOOKUP(B42,基本データ!$L$4:$R$33,3,0))))</f>
        <v>0</v>
      </c>
      <c r="I42" s="33">
        <f>IF(C42=0,0,IF($A44=0,0,IF(C42=C41,0,VLOOKUP(C42,基本データ!$L$4:$R$33,2,0))))</f>
        <v>0</v>
      </c>
      <c r="J42" s="32">
        <f>IF(C42=0,0,IF($A44=0,0,IF(C42=C41,0,VLOOKUP(C42,基本データ!$L$4:$R$33,3,0))))</f>
        <v>0</v>
      </c>
      <c r="K42" s="33">
        <f>IF(D42=0,0,IF($A44=0,0,IF(D42=D41,0,VLOOKUP(D42,基本データ!$L$4:$R$33,2,0))))</f>
        <v>0</v>
      </c>
      <c r="L42" s="32">
        <f>IF(D42=0,0,IF($A44=0,0,IF(D42=D41,0,VLOOKUP(D42,基本データ!$L$4:$R$33,3,0))))</f>
        <v>0</v>
      </c>
      <c r="M42" s="46"/>
      <c r="N42" s="88"/>
      <c r="O42" s="89"/>
      <c r="P42" s="49"/>
      <c r="Q42" s="29">
        <f>VLOOKUP(B42,基本データ!$E$5:$G$34,3,0)*E42/2</f>
        <v>4.8</v>
      </c>
      <c r="R42" s="63"/>
      <c r="S42" s="64">
        <f t="shared" si="5"/>
        <v>1591.2</v>
      </c>
      <c r="T42" s="65">
        <f>SUM(S$4:S42)</f>
        <v>391074.72000000026</v>
      </c>
      <c r="U42" s="53"/>
      <c r="V42" s="29">
        <f>VLOOKUP(B42,基本データ!$E$5:$G$34,2,0)*E42/2</f>
        <v>32.520000000000003</v>
      </c>
      <c r="W42" s="64">
        <f t="shared" si="3"/>
        <v>10780.380000000001</v>
      </c>
      <c r="X42" s="65">
        <f>SUM(W$4:W42)</f>
        <v>341928.99000000011</v>
      </c>
      <c r="Y42" s="63"/>
      <c r="Z42" s="65">
        <f t="shared" si="1"/>
        <v>9189.18</v>
      </c>
      <c r="AA42" s="65">
        <f t="shared" si="2"/>
        <v>-49145.730000000156</v>
      </c>
    </row>
    <row r="43" spans="1:27" x14ac:dyDescent="0.15">
      <c r="A43" s="87">
        <f t="shared" si="4"/>
        <v>39</v>
      </c>
      <c r="B43" s="30">
        <v>19</v>
      </c>
      <c r="C43" s="30">
        <v>5</v>
      </c>
      <c r="D43" s="31">
        <v>5</v>
      </c>
      <c r="E43" s="31">
        <v>4</v>
      </c>
      <c r="F43" s="41"/>
      <c r="G43" s="33">
        <f>IF(B43=0,0,IF($A45=0,0,IF(B43=B42,0,VLOOKUP(B43,基本データ!$L$4:$R$33,2,0))))</f>
        <v>0</v>
      </c>
      <c r="H43" s="32">
        <f>IF(B43=0,0,IF($A45=0,0,IF(B43=B42,0,VLOOKUP(B43,基本データ!$L$4:$R$33,3,0))))</f>
        <v>0</v>
      </c>
      <c r="I43" s="33">
        <f>IF(C43=0,0,IF($A45=0,0,IF(C43=C42,0,VLOOKUP(C43,基本データ!$L$4:$R$33,2,0))))</f>
        <v>0</v>
      </c>
      <c r="J43" s="32">
        <f>IF(C43=0,0,IF($A45=0,0,IF(C43=C42,0,VLOOKUP(C43,基本データ!$L$4:$R$33,3,0))))</f>
        <v>0</v>
      </c>
      <c r="K43" s="33">
        <f>IF(D43=0,0,IF($A45=0,0,IF(D43=D42,0,VLOOKUP(D43,基本データ!$L$4:$R$33,2,0))))</f>
        <v>0</v>
      </c>
      <c r="L43" s="32">
        <f>IF(D43=0,0,IF($A45=0,0,IF(D43=D42,0,VLOOKUP(D43,基本データ!$L$4:$R$33,3,0))))</f>
        <v>0</v>
      </c>
      <c r="M43" s="46"/>
      <c r="N43" s="88"/>
      <c r="O43" s="89"/>
      <c r="P43" s="49"/>
      <c r="Q43" s="29">
        <f>VLOOKUP(B43,基本データ!$E$5:$G$34,3,0)*E43/2</f>
        <v>4.8</v>
      </c>
      <c r="R43" s="63"/>
      <c r="S43" s="64">
        <f t="shared" si="5"/>
        <v>1591.2</v>
      </c>
      <c r="T43" s="65">
        <f>SUM(S$4:S43)</f>
        <v>392665.92000000027</v>
      </c>
      <c r="U43" s="53"/>
      <c r="V43" s="29">
        <f>VLOOKUP(B43,基本データ!$E$5:$G$34,2,0)*E43/2</f>
        <v>32.520000000000003</v>
      </c>
      <c r="W43" s="64">
        <f t="shared" si="3"/>
        <v>10780.380000000001</v>
      </c>
      <c r="X43" s="65">
        <f>SUM(W$4:W43)</f>
        <v>352709.37000000011</v>
      </c>
      <c r="Y43" s="63"/>
      <c r="Z43" s="65">
        <f t="shared" si="1"/>
        <v>9189.18</v>
      </c>
      <c r="AA43" s="65">
        <f t="shared" si="2"/>
        <v>-39956.550000000163</v>
      </c>
    </row>
    <row r="44" spans="1:27" x14ac:dyDescent="0.15">
      <c r="A44" s="87">
        <f t="shared" si="4"/>
        <v>40</v>
      </c>
      <c r="B44" s="30">
        <v>19</v>
      </c>
      <c r="C44" s="30">
        <v>5</v>
      </c>
      <c r="D44" s="31">
        <v>5</v>
      </c>
      <c r="E44" s="31">
        <v>4</v>
      </c>
      <c r="F44" s="41"/>
      <c r="G44" s="33">
        <f>IF(B44=0,0,IF($A46=0,0,IF(B44=B43,0,VLOOKUP(B44,基本データ!$L$4:$R$33,2,0))))</f>
        <v>0</v>
      </c>
      <c r="H44" s="32">
        <f>IF(B44=0,0,IF($A46=0,0,IF(B44=B43,0,VLOOKUP(B44,基本データ!$L$4:$R$33,3,0))))</f>
        <v>0</v>
      </c>
      <c r="I44" s="33">
        <f>IF(C44=0,0,IF($A46=0,0,IF(C44=C43,0,VLOOKUP(C44,基本データ!$L$4:$R$33,2,0))))</f>
        <v>0</v>
      </c>
      <c r="J44" s="32">
        <f>IF(C44=0,0,IF($A46=0,0,IF(C44=C43,0,VLOOKUP(C44,基本データ!$L$4:$R$33,3,0))))</f>
        <v>0</v>
      </c>
      <c r="K44" s="33">
        <f>IF(D44=0,0,IF($A46=0,0,IF(D44=D43,0,VLOOKUP(D44,基本データ!$L$4:$R$33,2,0))))</f>
        <v>0</v>
      </c>
      <c r="L44" s="32">
        <f>IF(D44=0,0,IF($A46=0,0,IF(D44=D43,0,VLOOKUP(D44,基本データ!$L$4:$R$33,3,0))))</f>
        <v>0</v>
      </c>
      <c r="M44" s="46"/>
      <c r="N44" s="88"/>
      <c r="O44" s="89"/>
      <c r="P44" s="49"/>
      <c r="Q44" s="29">
        <f>VLOOKUP(B44,基本データ!$E$5:$G$34,3,0)*E44/2</f>
        <v>4.8</v>
      </c>
      <c r="R44" s="63"/>
      <c r="S44" s="64">
        <f t="shared" si="5"/>
        <v>1591.2</v>
      </c>
      <c r="T44" s="65">
        <f>SUM(S$4:S44)</f>
        <v>394257.12000000029</v>
      </c>
      <c r="U44" s="53"/>
      <c r="V44" s="29">
        <f>VLOOKUP(B44,基本データ!$E$5:$G$34,2,0)*E44/2</f>
        <v>32.520000000000003</v>
      </c>
      <c r="W44" s="64">
        <f t="shared" si="3"/>
        <v>10780.380000000001</v>
      </c>
      <c r="X44" s="65">
        <f>SUM(W$4:W44)</f>
        <v>363489.75000000012</v>
      </c>
      <c r="Y44" s="63"/>
      <c r="Z44" s="65">
        <f t="shared" si="1"/>
        <v>9189.18</v>
      </c>
      <c r="AA44" s="65">
        <f t="shared" si="2"/>
        <v>-30767.37000000017</v>
      </c>
    </row>
    <row r="45" spans="1:27" x14ac:dyDescent="0.15">
      <c r="A45" s="87">
        <f t="shared" si="4"/>
        <v>41</v>
      </c>
      <c r="B45" s="30">
        <v>19</v>
      </c>
      <c r="C45" s="30">
        <v>5</v>
      </c>
      <c r="D45" s="31">
        <v>5</v>
      </c>
      <c r="E45" s="31">
        <v>4</v>
      </c>
      <c r="F45" s="41"/>
      <c r="G45" s="33">
        <f>IF(B45=0,0,IF($A47=0,0,IF(B45=B44,0,VLOOKUP(B45,基本データ!$L$4:$R$33,2,0))))</f>
        <v>0</v>
      </c>
      <c r="H45" s="32">
        <f>IF(B45=0,0,IF($A47=0,0,IF(B45=B44,0,VLOOKUP(B45,基本データ!$L$4:$R$33,3,0))))</f>
        <v>0</v>
      </c>
      <c r="I45" s="33">
        <f>IF(C45=0,0,IF($A47=0,0,IF(C45=C44,0,VLOOKUP(C45,基本データ!$L$4:$R$33,2,0))))</f>
        <v>0</v>
      </c>
      <c r="J45" s="32">
        <f>IF(C45=0,0,IF($A47=0,0,IF(C45=C44,0,VLOOKUP(C45,基本データ!$L$4:$R$33,3,0))))</f>
        <v>0</v>
      </c>
      <c r="K45" s="33">
        <f>IF(D45=0,0,IF($A47=0,0,IF(D45=D44,0,VLOOKUP(D45,基本データ!$L$4:$R$33,2,0))))</f>
        <v>0</v>
      </c>
      <c r="L45" s="32">
        <f>IF(D45=0,0,IF($A47=0,0,IF(D45=D44,0,VLOOKUP(D45,基本データ!$L$4:$R$33,3,0))))</f>
        <v>0</v>
      </c>
      <c r="M45" s="46"/>
      <c r="N45" s="88"/>
      <c r="O45" s="89"/>
      <c r="P45" s="49"/>
      <c r="Q45" s="29">
        <f>VLOOKUP(B45,基本データ!$E$5:$G$34,3,0)*E45/2</f>
        <v>4.8</v>
      </c>
      <c r="R45" s="63"/>
      <c r="S45" s="64">
        <f t="shared" si="5"/>
        <v>1591.2</v>
      </c>
      <c r="T45" s="65">
        <f>SUM(S$4:S45)</f>
        <v>395848.3200000003</v>
      </c>
      <c r="U45" s="53"/>
      <c r="V45" s="29">
        <f>VLOOKUP(B45,基本データ!$E$5:$G$34,2,0)*E45/2</f>
        <v>32.520000000000003</v>
      </c>
      <c r="W45" s="64">
        <f t="shared" si="3"/>
        <v>10780.380000000001</v>
      </c>
      <c r="X45" s="65">
        <f>SUM(W$4:W45)</f>
        <v>374270.13000000012</v>
      </c>
      <c r="Y45" s="63"/>
      <c r="Z45" s="65">
        <f t="shared" si="1"/>
        <v>9189.18</v>
      </c>
      <c r="AA45" s="65">
        <f t="shared" si="2"/>
        <v>-21578.190000000177</v>
      </c>
    </row>
    <row r="46" spans="1:27" x14ac:dyDescent="0.15">
      <c r="A46" s="87">
        <f t="shared" si="4"/>
        <v>42</v>
      </c>
      <c r="B46" s="30">
        <v>19</v>
      </c>
      <c r="C46" s="30">
        <v>5</v>
      </c>
      <c r="D46" s="31">
        <v>5</v>
      </c>
      <c r="E46" s="31">
        <v>4</v>
      </c>
      <c r="F46" s="41"/>
      <c r="G46" s="33">
        <f>IF(B46=0,0,IF($A48=0,0,IF(B46=B45,0,VLOOKUP(B46,基本データ!$L$4:$R$33,2,0))))</f>
        <v>0</v>
      </c>
      <c r="H46" s="32">
        <f>IF(B46=0,0,IF($A48=0,0,IF(B46=B45,0,VLOOKUP(B46,基本データ!$L$4:$R$33,3,0))))</f>
        <v>0</v>
      </c>
      <c r="I46" s="33">
        <f>IF(C46=0,0,IF($A48=0,0,IF(C46=C45,0,VLOOKUP(C46,基本データ!$L$4:$R$33,2,0))))</f>
        <v>0</v>
      </c>
      <c r="J46" s="32">
        <f>IF(C46=0,0,IF($A48=0,0,IF(C46=C45,0,VLOOKUP(C46,基本データ!$L$4:$R$33,3,0))))</f>
        <v>0</v>
      </c>
      <c r="K46" s="33">
        <f>IF(D46=0,0,IF($A48=0,0,IF(D46=D45,0,VLOOKUP(D46,基本データ!$L$4:$R$33,2,0))))</f>
        <v>0</v>
      </c>
      <c r="L46" s="32">
        <f>IF(D46=0,0,IF($A48=0,0,IF(D46=D45,0,VLOOKUP(D46,基本データ!$L$4:$R$33,3,0))))</f>
        <v>0</v>
      </c>
      <c r="M46" s="46"/>
      <c r="N46" s="88"/>
      <c r="O46" s="89"/>
      <c r="P46" s="49"/>
      <c r="Q46" s="29">
        <f>VLOOKUP(B46,基本データ!$E$5:$G$34,3,0)*E46/2</f>
        <v>4.8</v>
      </c>
      <c r="R46" s="63"/>
      <c r="S46" s="64">
        <f t="shared" si="5"/>
        <v>1591.2</v>
      </c>
      <c r="T46" s="65">
        <f>SUM(S$4:S46)</f>
        <v>397439.52000000031</v>
      </c>
      <c r="U46" s="53"/>
      <c r="V46" s="29">
        <f>VLOOKUP(B46,基本データ!$E$5:$G$34,2,0)*E46/2</f>
        <v>32.520000000000003</v>
      </c>
      <c r="W46" s="64">
        <f t="shared" si="3"/>
        <v>10780.380000000001</v>
      </c>
      <c r="X46" s="65">
        <f>SUM(W$4:W46)</f>
        <v>385050.51000000013</v>
      </c>
      <c r="Y46" s="63"/>
      <c r="Z46" s="65">
        <f t="shared" si="1"/>
        <v>9189.18</v>
      </c>
      <c r="AA46" s="65">
        <f t="shared" si="2"/>
        <v>-12389.010000000184</v>
      </c>
    </row>
    <row r="47" spans="1:27" x14ac:dyDescent="0.15">
      <c r="A47" s="87">
        <f t="shared" si="4"/>
        <v>43</v>
      </c>
      <c r="B47" s="30">
        <v>19</v>
      </c>
      <c r="C47" s="30">
        <v>5</v>
      </c>
      <c r="D47" s="31">
        <v>5</v>
      </c>
      <c r="E47" s="31">
        <v>4</v>
      </c>
      <c r="F47" s="41"/>
      <c r="G47" s="33">
        <f>IF(B47=0,0,IF($A49=0,0,IF(B47=B46,0,VLOOKUP(B47,基本データ!$L$4:$R$33,2,0))))</f>
        <v>0</v>
      </c>
      <c r="H47" s="32">
        <f>IF(B47=0,0,IF($A49=0,0,IF(B47=B46,0,VLOOKUP(B47,基本データ!$L$4:$R$33,3,0))))</f>
        <v>0</v>
      </c>
      <c r="I47" s="33">
        <f>IF(C47=0,0,IF($A49=0,0,IF(C47=C46,0,VLOOKUP(C47,基本データ!$L$4:$R$33,2,0))))</f>
        <v>0</v>
      </c>
      <c r="J47" s="32">
        <f>IF(C47=0,0,IF($A49=0,0,IF(C47=C46,0,VLOOKUP(C47,基本データ!$L$4:$R$33,3,0))))</f>
        <v>0</v>
      </c>
      <c r="K47" s="33">
        <f>IF(D47=0,0,IF($A49=0,0,IF(D47=D46,0,VLOOKUP(D47,基本データ!$L$4:$R$33,2,0))))</f>
        <v>0</v>
      </c>
      <c r="L47" s="32">
        <f>IF(D47=0,0,IF($A49=0,0,IF(D47=D46,0,VLOOKUP(D47,基本データ!$L$4:$R$33,3,0))))</f>
        <v>0</v>
      </c>
      <c r="M47" s="46"/>
      <c r="N47" s="88"/>
      <c r="O47" s="89"/>
      <c r="P47" s="49"/>
      <c r="Q47" s="29">
        <f>VLOOKUP(B47,基本データ!$E$5:$G$34,3,0)*E47/2</f>
        <v>4.8</v>
      </c>
      <c r="R47" s="63"/>
      <c r="S47" s="64">
        <f t="shared" si="5"/>
        <v>1591.2</v>
      </c>
      <c r="T47" s="65">
        <f>SUM(S$4:S47)</f>
        <v>399030.72000000032</v>
      </c>
      <c r="U47" s="53"/>
      <c r="V47" s="29">
        <f>VLOOKUP(B47,基本データ!$E$5:$G$34,2,0)*E47/2</f>
        <v>32.520000000000003</v>
      </c>
      <c r="W47" s="64">
        <f t="shared" si="3"/>
        <v>10780.380000000001</v>
      </c>
      <c r="X47" s="65">
        <f>SUM(W$4:W47)</f>
        <v>395830.89000000013</v>
      </c>
      <c r="Y47" s="63"/>
      <c r="Z47" s="65">
        <f t="shared" si="1"/>
        <v>9189.18</v>
      </c>
      <c r="AA47" s="65">
        <f t="shared" si="2"/>
        <v>-3199.8300000001909</v>
      </c>
    </row>
    <row r="48" spans="1:27" x14ac:dyDescent="0.15">
      <c r="A48" s="87">
        <f t="shared" si="4"/>
        <v>44</v>
      </c>
      <c r="B48" s="30">
        <v>19</v>
      </c>
      <c r="C48" s="30">
        <v>5</v>
      </c>
      <c r="D48" s="31">
        <v>5</v>
      </c>
      <c r="E48" s="31">
        <v>4</v>
      </c>
      <c r="F48" s="41"/>
      <c r="G48" s="33">
        <f>IF(B48=0,0,IF($A50=0,0,IF(B48=B47,0,VLOOKUP(B48,基本データ!$L$4:$R$33,2,0))))</f>
        <v>0</v>
      </c>
      <c r="H48" s="32">
        <f>IF(B48=0,0,IF($A50=0,0,IF(B48=B47,0,VLOOKUP(B48,基本データ!$L$4:$R$33,3,0))))</f>
        <v>0</v>
      </c>
      <c r="I48" s="33">
        <f>IF(C48=0,0,IF($A50=0,0,IF(C48=C47,0,VLOOKUP(C48,基本データ!$L$4:$R$33,2,0))))</f>
        <v>0</v>
      </c>
      <c r="J48" s="32">
        <f>IF(C48=0,0,IF($A50=0,0,IF(C48=C47,0,VLOOKUP(C48,基本データ!$L$4:$R$33,3,0))))</f>
        <v>0</v>
      </c>
      <c r="K48" s="33">
        <f>IF(D48=0,0,IF($A50=0,0,IF(D48=D47,0,VLOOKUP(D48,基本データ!$L$4:$R$33,2,0))))</f>
        <v>0</v>
      </c>
      <c r="L48" s="32">
        <f>IF(D48=0,0,IF($A50=0,0,IF(D48=D47,0,VLOOKUP(D48,基本データ!$L$4:$R$33,3,0))))</f>
        <v>0</v>
      </c>
      <c r="M48" s="46"/>
      <c r="N48" s="88"/>
      <c r="O48" s="89"/>
      <c r="P48" s="49"/>
      <c r="Q48" s="29">
        <f>VLOOKUP(B48,基本データ!$E$5:$G$34,3,0)*E48/2</f>
        <v>4.8</v>
      </c>
      <c r="R48" s="63"/>
      <c r="S48" s="64">
        <f t="shared" si="5"/>
        <v>1591.2</v>
      </c>
      <c r="T48" s="65">
        <f>SUM(S$4:S48)</f>
        <v>400621.92000000033</v>
      </c>
      <c r="U48" s="53"/>
      <c r="V48" s="29">
        <f>VLOOKUP(B48,基本データ!$E$5:$G$34,2,0)*E48/2</f>
        <v>32.520000000000003</v>
      </c>
      <c r="W48" s="64">
        <f t="shared" si="3"/>
        <v>10780.380000000001</v>
      </c>
      <c r="X48" s="65">
        <f>SUM(W$4:W48)</f>
        <v>406611.27000000014</v>
      </c>
      <c r="Y48" s="63"/>
      <c r="Z48" s="65">
        <f t="shared" si="1"/>
        <v>9189.18</v>
      </c>
      <c r="AA48" s="65">
        <f t="shared" si="2"/>
        <v>5989.3499999998021</v>
      </c>
    </row>
    <row r="49" spans="1:27" x14ac:dyDescent="0.15">
      <c r="A49" s="87">
        <f t="shared" si="4"/>
        <v>45</v>
      </c>
      <c r="B49" s="30">
        <v>19</v>
      </c>
      <c r="C49" s="30">
        <v>5</v>
      </c>
      <c r="D49" s="31">
        <v>5</v>
      </c>
      <c r="E49" s="31">
        <v>4</v>
      </c>
      <c r="F49" s="41"/>
      <c r="G49" s="33">
        <f>IF(B49=0,0,IF($A51=0,0,IF(B49=B48,0,VLOOKUP(B49,基本データ!$L$4:$R$33,2,0))))</f>
        <v>0</v>
      </c>
      <c r="H49" s="32">
        <f>IF(B49=0,0,IF($A51=0,0,IF(B49=B48,0,VLOOKUP(B49,基本データ!$L$4:$R$33,3,0))))</f>
        <v>0</v>
      </c>
      <c r="I49" s="33">
        <f>IF(C49=0,0,IF($A51=0,0,IF(C49=C48,0,VLOOKUP(C49,基本データ!$L$4:$R$33,2,0))))</f>
        <v>0</v>
      </c>
      <c r="J49" s="32">
        <f>IF(C49=0,0,IF($A51=0,0,IF(C49=C48,0,VLOOKUP(C49,基本データ!$L$4:$R$33,3,0))))</f>
        <v>0</v>
      </c>
      <c r="K49" s="33">
        <f>IF(D49=0,0,IF($A51=0,0,IF(D49=D48,0,VLOOKUP(D49,基本データ!$L$4:$R$33,2,0))))</f>
        <v>0</v>
      </c>
      <c r="L49" s="32">
        <f>IF(D49=0,0,IF($A51=0,0,IF(D49=D48,0,VLOOKUP(D49,基本データ!$L$4:$R$33,3,0))))</f>
        <v>0</v>
      </c>
      <c r="M49" s="46"/>
      <c r="N49" s="88"/>
      <c r="O49" s="89"/>
      <c r="P49" s="49"/>
      <c r="Q49" s="29">
        <f>VLOOKUP(B49,基本データ!$E$5:$G$34,3,0)*E49/2</f>
        <v>4.8</v>
      </c>
      <c r="R49" s="63"/>
      <c r="S49" s="64">
        <f t="shared" si="5"/>
        <v>1591.2</v>
      </c>
      <c r="T49" s="65">
        <f>SUM(S$4:S49)</f>
        <v>402213.12000000034</v>
      </c>
      <c r="U49" s="53"/>
      <c r="V49" s="29">
        <f>VLOOKUP(B49,基本データ!$E$5:$G$34,2,0)*E49/2</f>
        <v>32.520000000000003</v>
      </c>
      <c r="W49" s="64">
        <f t="shared" si="3"/>
        <v>10780.380000000001</v>
      </c>
      <c r="X49" s="65">
        <f>SUM(W$4:W49)</f>
        <v>417391.65000000014</v>
      </c>
      <c r="Y49" s="63"/>
      <c r="Z49" s="65">
        <f t="shared" si="1"/>
        <v>9189.18</v>
      </c>
      <c r="AA49" s="65">
        <f t="shared" si="2"/>
        <v>15178.529999999795</v>
      </c>
    </row>
    <row r="50" spans="1:27" x14ac:dyDescent="0.15">
      <c r="A50" s="87">
        <f t="shared" si="4"/>
        <v>46</v>
      </c>
      <c r="B50" s="30">
        <v>19</v>
      </c>
      <c r="C50" s="30">
        <v>5</v>
      </c>
      <c r="D50" s="31">
        <v>5</v>
      </c>
      <c r="E50" s="31">
        <v>4</v>
      </c>
      <c r="F50" s="41"/>
      <c r="G50" s="33">
        <f>IF(B50=0,0,IF($A52=0,0,IF(B50=B49,0,VLOOKUP(B50,基本データ!$L$4:$R$33,2,0))))</f>
        <v>0</v>
      </c>
      <c r="H50" s="32">
        <f>IF(B50=0,0,IF($A52=0,0,IF(B50=B49,0,VLOOKUP(B50,基本データ!$L$4:$R$33,3,0))))</f>
        <v>0</v>
      </c>
      <c r="I50" s="33">
        <f>IF(C50=0,0,IF($A52=0,0,IF(C50=C49,0,VLOOKUP(C50,基本データ!$L$4:$R$33,2,0))))</f>
        <v>0</v>
      </c>
      <c r="J50" s="32">
        <f>IF(C50=0,0,IF($A52=0,0,IF(C50=C49,0,VLOOKUP(C50,基本データ!$L$4:$R$33,3,0))))</f>
        <v>0</v>
      </c>
      <c r="K50" s="33">
        <f>IF(D50=0,0,IF($A52=0,0,IF(D50=D49,0,VLOOKUP(D50,基本データ!$L$4:$R$33,2,0))))</f>
        <v>0</v>
      </c>
      <c r="L50" s="32">
        <f>IF(D50=0,0,IF($A52=0,0,IF(D50=D49,0,VLOOKUP(D50,基本データ!$L$4:$R$33,3,0))))</f>
        <v>0</v>
      </c>
      <c r="M50" s="46"/>
      <c r="N50" s="88"/>
      <c r="O50" s="89"/>
      <c r="P50" s="49"/>
      <c r="Q50" s="29">
        <f>VLOOKUP(B50,基本データ!$E$5:$G$34,3,0)*E50/2</f>
        <v>4.8</v>
      </c>
      <c r="R50" s="63"/>
      <c r="S50" s="64">
        <f t="shared" si="5"/>
        <v>1591.2</v>
      </c>
      <c r="T50" s="65">
        <f>SUM(S$4:S50)</f>
        <v>403804.32000000036</v>
      </c>
      <c r="U50" s="53"/>
      <c r="V50" s="29">
        <f>VLOOKUP(B50,基本データ!$E$5:$G$34,2,0)*E50/2</f>
        <v>32.520000000000003</v>
      </c>
      <c r="W50" s="64">
        <f t="shared" si="3"/>
        <v>10780.380000000001</v>
      </c>
      <c r="X50" s="65">
        <f>SUM(W$4:W50)</f>
        <v>428172.03000000014</v>
      </c>
      <c r="Y50" s="63"/>
      <c r="Z50" s="65">
        <f t="shared" si="1"/>
        <v>9189.18</v>
      </c>
      <c r="AA50" s="65">
        <f t="shared" si="2"/>
        <v>24367.709999999788</v>
      </c>
    </row>
    <row r="51" spans="1:27" x14ac:dyDescent="0.15">
      <c r="A51" s="87">
        <f t="shared" si="4"/>
        <v>47</v>
      </c>
      <c r="B51" s="30">
        <v>19</v>
      </c>
      <c r="C51" s="30">
        <v>5</v>
      </c>
      <c r="D51" s="31">
        <v>5</v>
      </c>
      <c r="E51" s="31">
        <v>4</v>
      </c>
      <c r="F51" s="41"/>
      <c r="G51" s="33">
        <f>IF(B51=0,0,IF($A53=0,0,IF(B51=B50,0,VLOOKUP(B51,基本データ!$L$4:$R$33,2,0))))</f>
        <v>0</v>
      </c>
      <c r="H51" s="32">
        <f>IF(B51=0,0,IF($A53=0,0,IF(B51=B50,0,VLOOKUP(B51,基本データ!$L$4:$R$33,3,0))))</f>
        <v>0</v>
      </c>
      <c r="I51" s="33">
        <f>IF(C51=0,0,IF($A53=0,0,IF(C51=C50,0,VLOOKUP(C51,基本データ!$L$4:$R$33,2,0))))</f>
        <v>0</v>
      </c>
      <c r="J51" s="32">
        <f>IF(C51=0,0,IF($A53=0,0,IF(C51=C50,0,VLOOKUP(C51,基本データ!$L$4:$R$33,3,0))))</f>
        <v>0</v>
      </c>
      <c r="K51" s="33">
        <f>IF(D51=0,0,IF($A53=0,0,IF(D51=D50,0,VLOOKUP(D51,基本データ!$L$4:$R$33,2,0))))</f>
        <v>0</v>
      </c>
      <c r="L51" s="32">
        <f>IF(D51=0,0,IF($A53=0,0,IF(D51=D50,0,VLOOKUP(D51,基本データ!$L$4:$R$33,3,0))))</f>
        <v>0</v>
      </c>
      <c r="M51" s="46"/>
      <c r="N51" s="88"/>
      <c r="O51" s="89"/>
      <c r="P51" s="49"/>
      <c r="Q51" s="29">
        <f>VLOOKUP(B51,基本データ!$E$5:$G$34,3,0)*E51/2</f>
        <v>4.8</v>
      </c>
      <c r="R51" s="63"/>
      <c r="S51" s="64">
        <f t="shared" si="5"/>
        <v>1591.2</v>
      </c>
      <c r="T51" s="65">
        <f>SUM(S$4:S51)</f>
        <v>405395.52000000037</v>
      </c>
      <c r="U51" s="53"/>
      <c r="V51" s="29">
        <f>VLOOKUP(B51,基本データ!$E$5:$G$34,2,0)*E51/2</f>
        <v>32.520000000000003</v>
      </c>
      <c r="W51" s="64">
        <f t="shared" si="3"/>
        <v>10780.380000000001</v>
      </c>
      <c r="X51" s="65">
        <f>SUM(W$4:W51)</f>
        <v>438952.41000000015</v>
      </c>
      <c r="Y51" s="63"/>
      <c r="Z51" s="65">
        <f t="shared" si="1"/>
        <v>9189.18</v>
      </c>
      <c r="AA51" s="65">
        <f t="shared" si="2"/>
        <v>33556.889999999781</v>
      </c>
    </row>
    <row r="52" spans="1:27" x14ac:dyDescent="0.15">
      <c r="A52" s="87">
        <f t="shared" si="4"/>
        <v>48</v>
      </c>
      <c r="B52" s="30">
        <v>19</v>
      </c>
      <c r="C52" s="30">
        <v>5</v>
      </c>
      <c r="D52" s="31">
        <v>5</v>
      </c>
      <c r="E52" s="31">
        <v>4</v>
      </c>
      <c r="F52" s="41"/>
      <c r="G52" s="33">
        <f>IF(B52=0,0,IF($A54=0,0,IF(B52=B51,0,VLOOKUP(B52,基本データ!$L$4:$R$33,2,0))))</f>
        <v>0</v>
      </c>
      <c r="H52" s="32">
        <f>IF(B52=0,0,IF($A54=0,0,IF(B52=B51,0,VLOOKUP(B52,基本データ!$L$4:$R$33,3,0))))</f>
        <v>0</v>
      </c>
      <c r="I52" s="33">
        <f>IF(C52=0,0,IF($A54=0,0,IF(C52=C51,0,VLOOKUP(C52,基本データ!$L$4:$R$33,2,0))))</f>
        <v>0</v>
      </c>
      <c r="J52" s="32">
        <f>IF(C52=0,0,IF($A54=0,0,IF(C52=C51,0,VLOOKUP(C52,基本データ!$L$4:$R$33,3,0))))</f>
        <v>0</v>
      </c>
      <c r="K52" s="33">
        <f>IF(D52=0,0,IF($A54=0,0,IF(D52=D51,0,VLOOKUP(D52,基本データ!$L$4:$R$33,2,0))))</f>
        <v>0</v>
      </c>
      <c r="L52" s="32">
        <f>IF(D52=0,0,IF($A54=0,0,IF(D52=D51,0,VLOOKUP(D52,基本データ!$L$4:$R$33,3,0))))</f>
        <v>0</v>
      </c>
      <c r="M52" s="46"/>
      <c r="N52" s="88"/>
      <c r="O52" s="89"/>
      <c r="P52" s="49"/>
      <c r="Q52" s="29">
        <f>VLOOKUP(B52,基本データ!$E$5:$G$34,3,0)*E52/2</f>
        <v>4.8</v>
      </c>
      <c r="R52" s="63"/>
      <c r="S52" s="64">
        <f t="shared" si="5"/>
        <v>1591.2</v>
      </c>
      <c r="T52" s="65">
        <f>SUM(S$4:S52)</f>
        <v>406986.72000000038</v>
      </c>
      <c r="U52" s="53"/>
      <c r="V52" s="29">
        <f>VLOOKUP(B52,基本データ!$E$5:$G$34,2,0)*E52/2</f>
        <v>32.520000000000003</v>
      </c>
      <c r="W52" s="64">
        <f t="shared" si="3"/>
        <v>10780.380000000001</v>
      </c>
      <c r="X52" s="65">
        <f>SUM(W$4:W52)</f>
        <v>449732.79000000015</v>
      </c>
      <c r="Y52" s="63"/>
      <c r="Z52" s="65">
        <f t="shared" si="1"/>
        <v>9189.18</v>
      </c>
      <c r="AA52" s="65">
        <f t="shared" si="2"/>
        <v>42746.069999999774</v>
      </c>
    </row>
    <row r="53" spans="1:27" x14ac:dyDescent="0.15">
      <c r="A53" s="87">
        <f t="shared" si="4"/>
        <v>49</v>
      </c>
      <c r="B53" s="30">
        <v>19</v>
      </c>
      <c r="C53" s="30">
        <v>5</v>
      </c>
      <c r="D53" s="31">
        <v>5</v>
      </c>
      <c r="E53" s="31">
        <v>4</v>
      </c>
      <c r="F53" s="41"/>
      <c r="G53" s="33">
        <f>IF(B53=0,0,IF($A55=0,0,IF(B53=B52,0,VLOOKUP(B53,基本データ!$L$4:$R$33,2,0))))</f>
        <v>0</v>
      </c>
      <c r="H53" s="32">
        <f>IF(B53=0,0,IF($A55=0,0,IF(B53=B52,0,VLOOKUP(B53,基本データ!$L$4:$R$33,3,0))))</f>
        <v>0</v>
      </c>
      <c r="I53" s="33">
        <f>IF(C53=0,0,IF($A55=0,0,IF(C53=C52,0,VLOOKUP(C53,基本データ!$L$4:$R$33,2,0))))</f>
        <v>0</v>
      </c>
      <c r="J53" s="32">
        <f>IF(C53=0,0,IF($A55=0,0,IF(C53=C52,0,VLOOKUP(C53,基本データ!$L$4:$R$33,3,0))))</f>
        <v>0</v>
      </c>
      <c r="K53" s="33">
        <f>IF(D53=0,0,IF($A55=0,0,IF(D53=D52,0,VLOOKUP(D53,基本データ!$L$4:$R$33,2,0))))</f>
        <v>0</v>
      </c>
      <c r="L53" s="32">
        <f>IF(D53=0,0,IF($A55=0,0,IF(D53=D52,0,VLOOKUP(D53,基本データ!$L$4:$R$33,3,0))))</f>
        <v>0</v>
      </c>
      <c r="M53" s="46"/>
      <c r="N53" s="88"/>
      <c r="O53" s="89"/>
      <c r="P53" s="49"/>
      <c r="Q53" s="29">
        <f>VLOOKUP(B53,基本データ!$E$5:$G$34,3,0)*E53/2</f>
        <v>4.8</v>
      </c>
      <c r="R53" s="63"/>
      <c r="S53" s="64">
        <f t="shared" si="5"/>
        <v>1591.2</v>
      </c>
      <c r="T53" s="65">
        <f>SUM(S$4:S53)</f>
        <v>408577.92000000039</v>
      </c>
      <c r="U53" s="53"/>
      <c r="V53" s="29">
        <f>VLOOKUP(B53,基本データ!$E$5:$G$34,2,0)*E53/2</f>
        <v>32.520000000000003</v>
      </c>
      <c r="W53" s="64">
        <f t="shared" si="3"/>
        <v>10780.380000000001</v>
      </c>
      <c r="X53" s="65">
        <f>SUM(W$4:W53)</f>
        <v>460513.17000000016</v>
      </c>
      <c r="Y53" s="63"/>
      <c r="Z53" s="65">
        <f t="shared" si="1"/>
        <v>9189.18</v>
      </c>
      <c r="AA53" s="65">
        <f t="shared" si="2"/>
        <v>51935.249999999767</v>
      </c>
    </row>
    <row r="54" spans="1:27" x14ac:dyDescent="0.15">
      <c r="A54" s="87">
        <f t="shared" si="4"/>
        <v>50</v>
      </c>
      <c r="B54" s="30">
        <v>19</v>
      </c>
      <c r="C54" s="30">
        <v>5</v>
      </c>
      <c r="D54" s="31">
        <v>5</v>
      </c>
      <c r="E54" s="31">
        <v>4</v>
      </c>
      <c r="F54" s="41"/>
      <c r="G54" s="33">
        <f>IF(B54=0,0,IF($A56=0,0,IF(B54=B53,0,VLOOKUP(B54,基本データ!$L$4:$R$33,2,0))))</f>
        <v>0</v>
      </c>
      <c r="H54" s="32">
        <f>IF(B54=0,0,IF($A56=0,0,IF(B54=B53,0,VLOOKUP(B54,基本データ!$L$4:$R$33,3,0))))</f>
        <v>0</v>
      </c>
      <c r="I54" s="33">
        <f>IF(C54=0,0,IF($A56=0,0,IF(C54=C53,0,VLOOKUP(C54,基本データ!$L$4:$R$33,2,0))))</f>
        <v>0</v>
      </c>
      <c r="J54" s="32">
        <f>IF(C54=0,0,IF($A56=0,0,IF(C54=C53,0,VLOOKUP(C54,基本データ!$L$4:$R$33,3,0))))</f>
        <v>0</v>
      </c>
      <c r="K54" s="33">
        <f>IF(D54=0,0,IF($A56=0,0,IF(D54=D53,0,VLOOKUP(D54,基本データ!$L$4:$R$33,2,0))))</f>
        <v>0</v>
      </c>
      <c r="L54" s="32">
        <f>IF(D54=0,0,IF($A56=0,0,IF(D54=D53,0,VLOOKUP(D54,基本データ!$L$4:$R$33,3,0))))</f>
        <v>0</v>
      </c>
      <c r="M54" s="46"/>
      <c r="N54" s="88"/>
      <c r="O54" s="89"/>
      <c r="P54" s="49"/>
      <c r="Q54" s="29">
        <f>VLOOKUP(B54,基本データ!$E$5:$G$34,3,0)*E54/2</f>
        <v>4.8</v>
      </c>
      <c r="R54" s="63"/>
      <c r="S54" s="64">
        <f t="shared" si="5"/>
        <v>1591.2</v>
      </c>
      <c r="T54" s="65">
        <f>SUM(S$4:S54)</f>
        <v>410169.1200000004</v>
      </c>
      <c r="U54" s="53"/>
      <c r="V54" s="29">
        <f>VLOOKUP(B54,基本データ!$E$5:$G$34,2,0)*E54/2</f>
        <v>32.520000000000003</v>
      </c>
      <c r="W54" s="64">
        <f t="shared" si="3"/>
        <v>10780.380000000001</v>
      </c>
      <c r="X54" s="65">
        <f>SUM(W$4:W54)</f>
        <v>471293.55000000016</v>
      </c>
      <c r="Y54" s="63"/>
      <c r="Z54" s="65">
        <f t="shared" si="1"/>
        <v>9189.18</v>
      </c>
      <c r="AA54" s="65">
        <f t="shared" si="2"/>
        <v>61124.42999999976</v>
      </c>
    </row>
    <row r="55" spans="1:27" x14ac:dyDescent="0.15">
      <c r="A55" s="87">
        <f t="shared" si="4"/>
        <v>51</v>
      </c>
      <c r="B55" s="30">
        <v>19</v>
      </c>
      <c r="C55" s="30">
        <v>5</v>
      </c>
      <c r="D55" s="31">
        <v>5</v>
      </c>
      <c r="E55" s="31">
        <v>4</v>
      </c>
      <c r="F55" s="41"/>
      <c r="G55" s="33">
        <f>IF(B55=0,0,IF($A57=0,0,IF(B55=B54,0,VLOOKUP(B55,基本データ!$L$4:$R$33,2,0))))</f>
        <v>0</v>
      </c>
      <c r="H55" s="32">
        <f>IF(B55=0,0,IF($A57=0,0,IF(B55=B54,0,VLOOKUP(B55,基本データ!$L$4:$R$33,3,0))))</f>
        <v>0</v>
      </c>
      <c r="I55" s="33">
        <f>IF(C55=0,0,IF($A57=0,0,IF(C55=C54,0,VLOOKUP(C55,基本データ!$L$4:$R$33,2,0))))</f>
        <v>0</v>
      </c>
      <c r="J55" s="32">
        <f>IF(C55=0,0,IF($A57=0,0,IF(C55=C54,0,VLOOKUP(C55,基本データ!$L$4:$R$33,3,0))))</f>
        <v>0</v>
      </c>
      <c r="K55" s="33">
        <f>IF(D55=0,0,IF($A57=0,0,IF(D55=D54,0,VLOOKUP(D55,基本データ!$L$4:$R$33,2,0))))</f>
        <v>0</v>
      </c>
      <c r="L55" s="32">
        <f>IF(D55=0,0,IF($A57=0,0,IF(D55=D54,0,VLOOKUP(D55,基本データ!$L$4:$R$33,3,0))))</f>
        <v>0</v>
      </c>
      <c r="M55" s="46"/>
      <c r="N55" s="88"/>
      <c r="O55" s="89"/>
      <c r="P55" s="49"/>
      <c r="Q55" s="29">
        <f>VLOOKUP(B55,基本データ!$E$5:$G$34,3,0)*E55/2</f>
        <v>4.8</v>
      </c>
      <c r="R55" s="63"/>
      <c r="S55" s="64">
        <f t="shared" si="5"/>
        <v>1591.2</v>
      </c>
      <c r="T55" s="65">
        <f>SUM(S$4:S55)</f>
        <v>411760.32000000041</v>
      </c>
      <c r="U55" s="53"/>
      <c r="V55" s="29">
        <f>VLOOKUP(B55,基本データ!$E$5:$G$34,2,0)*E55/2</f>
        <v>32.520000000000003</v>
      </c>
      <c r="W55" s="64">
        <f t="shared" si="3"/>
        <v>10780.380000000001</v>
      </c>
      <c r="X55" s="65">
        <f>SUM(W$4:W55)</f>
        <v>482073.93000000017</v>
      </c>
      <c r="Y55" s="63"/>
      <c r="Z55" s="65">
        <f t="shared" si="1"/>
        <v>9189.18</v>
      </c>
      <c r="AA55" s="65">
        <f t="shared" si="2"/>
        <v>70313.609999999753</v>
      </c>
    </row>
    <row r="56" spans="1:27" x14ac:dyDescent="0.15">
      <c r="A56" s="87">
        <f t="shared" si="4"/>
        <v>52</v>
      </c>
      <c r="B56" s="30">
        <v>19</v>
      </c>
      <c r="C56" s="30">
        <v>5</v>
      </c>
      <c r="D56" s="31">
        <v>5</v>
      </c>
      <c r="E56" s="31">
        <v>4</v>
      </c>
      <c r="F56" s="41"/>
      <c r="G56" s="33">
        <f>IF(B56=0,0,IF($A58=0,0,IF(B56=B55,0,VLOOKUP(B56,基本データ!$L$4:$R$33,2,0))))</f>
        <v>0</v>
      </c>
      <c r="H56" s="32">
        <f>IF(B56=0,0,IF($A58=0,0,IF(B56=B55,0,VLOOKUP(B56,基本データ!$L$4:$R$33,3,0))))</f>
        <v>0</v>
      </c>
      <c r="I56" s="33">
        <f>IF(C56=0,0,IF($A58=0,0,IF(C56=C55,0,VLOOKUP(C56,基本データ!$L$4:$R$33,2,0))))</f>
        <v>0</v>
      </c>
      <c r="J56" s="32">
        <f>IF(C56=0,0,IF($A58=0,0,IF(C56=C55,0,VLOOKUP(C56,基本データ!$L$4:$R$33,3,0))))</f>
        <v>0</v>
      </c>
      <c r="K56" s="33">
        <f>IF(D56=0,0,IF($A58=0,0,IF(D56=D55,0,VLOOKUP(D56,基本データ!$L$4:$R$33,2,0))))</f>
        <v>0</v>
      </c>
      <c r="L56" s="32">
        <f>IF(D56=0,0,IF($A58=0,0,IF(D56=D55,0,VLOOKUP(D56,基本データ!$L$4:$R$33,3,0))))</f>
        <v>0</v>
      </c>
      <c r="M56" s="46"/>
      <c r="N56" s="88"/>
      <c r="O56" s="89"/>
      <c r="P56" s="49"/>
      <c r="Q56" s="29">
        <f>VLOOKUP(B56,基本データ!$E$5:$G$34,3,0)*E56/2</f>
        <v>4.8</v>
      </c>
      <c r="R56" s="63"/>
      <c r="S56" s="64">
        <f t="shared" si="5"/>
        <v>1591.2</v>
      </c>
      <c r="T56" s="65">
        <f>SUM(S$4:S56)</f>
        <v>413351.52000000043</v>
      </c>
      <c r="U56" s="53"/>
      <c r="V56" s="29">
        <f>VLOOKUP(B56,基本データ!$E$5:$G$34,2,0)*E56/2</f>
        <v>32.520000000000003</v>
      </c>
      <c r="W56" s="64">
        <f t="shared" si="3"/>
        <v>10780.380000000001</v>
      </c>
      <c r="X56" s="65">
        <f>SUM(W$4:W56)</f>
        <v>492854.31000000017</v>
      </c>
      <c r="Y56" s="63"/>
      <c r="Z56" s="65">
        <f t="shared" si="1"/>
        <v>9189.18</v>
      </c>
      <c r="AA56" s="65">
        <f t="shared" si="2"/>
        <v>79502.789999999746</v>
      </c>
    </row>
    <row r="57" spans="1:27" x14ac:dyDescent="0.15">
      <c r="A57" s="87">
        <f t="shared" si="4"/>
        <v>53</v>
      </c>
      <c r="B57" s="30">
        <v>19</v>
      </c>
      <c r="C57" s="30">
        <v>5</v>
      </c>
      <c r="D57" s="31">
        <v>5</v>
      </c>
      <c r="E57" s="31">
        <v>4</v>
      </c>
      <c r="F57" s="41"/>
      <c r="G57" s="33">
        <f>IF(B57=0,0,IF($A59=0,0,IF(B57=B56,0,VLOOKUP(B57,基本データ!$L$4:$R$33,2,0))))</f>
        <v>0</v>
      </c>
      <c r="H57" s="32">
        <f>IF(B57=0,0,IF($A59=0,0,IF(B57=B56,0,VLOOKUP(B57,基本データ!$L$4:$R$33,3,0))))</f>
        <v>0</v>
      </c>
      <c r="I57" s="33">
        <f>IF(C57=0,0,IF($A59=0,0,IF(C57=C56,0,VLOOKUP(C57,基本データ!$L$4:$R$33,2,0))))</f>
        <v>0</v>
      </c>
      <c r="J57" s="32">
        <f>IF(C57=0,0,IF($A59=0,0,IF(C57=C56,0,VLOOKUP(C57,基本データ!$L$4:$R$33,3,0))))</f>
        <v>0</v>
      </c>
      <c r="K57" s="33">
        <f>IF(D57=0,0,IF($A59=0,0,IF(D57=D56,0,VLOOKUP(D57,基本データ!$L$4:$R$33,2,0))))</f>
        <v>0</v>
      </c>
      <c r="L57" s="32">
        <f>IF(D57=0,0,IF($A59=0,0,IF(D57=D56,0,VLOOKUP(D57,基本データ!$L$4:$R$33,3,0))))</f>
        <v>0</v>
      </c>
      <c r="M57" s="46"/>
      <c r="N57" s="88"/>
      <c r="O57" s="89"/>
      <c r="P57" s="49"/>
      <c r="Q57" s="29">
        <f>VLOOKUP(B57,基本データ!$E$5:$G$34,3,0)*E57/2</f>
        <v>4.8</v>
      </c>
      <c r="R57" s="63"/>
      <c r="S57" s="64">
        <f t="shared" si="5"/>
        <v>1591.2</v>
      </c>
      <c r="T57" s="65">
        <f>SUM(S$4:S57)</f>
        <v>414942.72000000044</v>
      </c>
      <c r="U57" s="53"/>
      <c r="V57" s="29">
        <f>VLOOKUP(B57,基本データ!$E$5:$G$34,2,0)*E57/2</f>
        <v>32.520000000000003</v>
      </c>
      <c r="W57" s="64">
        <f t="shared" si="3"/>
        <v>10780.380000000001</v>
      </c>
      <c r="X57" s="65">
        <f>SUM(W$4:W57)</f>
        <v>503634.69000000018</v>
      </c>
      <c r="Y57" s="63"/>
      <c r="Z57" s="65">
        <f t="shared" si="1"/>
        <v>9189.18</v>
      </c>
      <c r="AA57" s="65">
        <f t="shared" si="2"/>
        <v>88691.969999999739</v>
      </c>
    </row>
    <row r="58" spans="1:27" x14ac:dyDescent="0.15">
      <c r="A58" s="87">
        <f t="shared" si="4"/>
        <v>54</v>
      </c>
      <c r="B58" s="30">
        <v>19</v>
      </c>
      <c r="C58" s="30">
        <v>5</v>
      </c>
      <c r="D58" s="31">
        <v>5</v>
      </c>
      <c r="E58" s="31">
        <v>4</v>
      </c>
      <c r="F58" s="41"/>
      <c r="G58" s="33">
        <f>IF(B58=0,0,IF($A60=0,0,IF(B58=B57,0,VLOOKUP(B58,基本データ!$L$4:$R$33,2,0))))</f>
        <v>0</v>
      </c>
      <c r="H58" s="32">
        <f>IF(B58=0,0,IF($A60=0,0,IF(B58=B57,0,VLOOKUP(B58,基本データ!$L$4:$R$33,3,0))))</f>
        <v>0</v>
      </c>
      <c r="I58" s="33">
        <f>IF(C58=0,0,IF($A60=0,0,IF(C58=C57,0,VLOOKUP(C58,基本データ!$L$4:$R$33,2,0))))</f>
        <v>0</v>
      </c>
      <c r="J58" s="32">
        <f>IF(C58=0,0,IF($A60=0,0,IF(C58=C57,0,VLOOKUP(C58,基本データ!$L$4:$R$33,3,0))))</f>
        <v>0</v>
      </c>
      <c r="K58" s="33">
        <f>IF(D58=0,0,IF($A60=0,0,IF(D58=D57,0,VLOOKUP(D58,基本データ!$L$4:$R$33,2,0))))</f>
        <v>0</v>
      </c>
      <c r="L58" s="32">
        <f>IF(D58=0,0,IF($A60=0,0,IF(D58=D57,0,VLOOKUP(D58,基本データ!$L$4:$R$33,3,0))))</f>
        <v>0</v>
      </c>
      <c r="M58" s="46"/>
      <c r="N58" s="88"/>
      <c r="O58" s="89"/>
      <c r="P58" s="49"/>
      <c r="Q58" s="29">
        <f>VLOOKUP(B58,基本データ!$E$5:$G$34,3,0)*E58/2</f>
        <v>4.8</v>
      </c>
      <c r="R58" s="63"/>
      <c r="S58" s="64">
        <f t="shared" si="5"/>
        <v>1591.2</v>
      </c>
      <c r="T58" s="65">
        <f>SUM(S$4:S58)</f>
        <v>416533.92000000045</v>
      </c>
      <c r="U58" s="53"/>
      <c r="V58" s="29">
        <f>VLOOKUP(B58,基本データ!$E$5:$G$34,2,0)*E58/2</f>
        <v>32.520000000000003</v>
      </c>
      <c r="W58" s="64">
        <f t="shared" si="3"/>
        <v>10780.380000000001</v>
      </c>
      <c r="X58" s="65">
        <f>SUM(W$4:W58)</f>
        <v>514415.07000000018</v>
      </c>
      <c r="Y58" s="63"/>
      <c r="Z58" s="65">
        <f t="shared" si="1"/>
        <v>9189.18</v>
      </c>
      <c r="AA58" s="65">
        <f t="shared" si="2"/>
        <v>97881.149999999732</v>
      </c>
    </row>
    <row r="59" spans="1:27" x14ac:dyDescent="0.15">
      <c r="A59" s="87">
        <f t="shared" si="4"/>
        <v>55</v>
      </c>
      <c r="B59" s="30">
        <v>19</v>
      </c>
      <c r="C59" s="30">
        <v>5</v>
      </c>
      <c r="D59" s="31">
        <v>5</v>
      </c>
      <c r="E59" s="31">
        <v>4</v>
      </c>
      <c r="F59" s="41"/>
      <c r="G59" s="33">
        <f>IF(B59=0,0,IF($A61=0,0,IF(B59=B58,0,VLOOKUP(B59,基本データ!$L$4:$R$33,2,0))))</f>
        <v>0</v>
      </c>
      <c r="H59" s="32">
        <f>IF(B59=0,0,IF($A61=0,0,IF(B59=B58,0,VLOOKUP(B59,基本データ!$L$4:$R$33,3,0))))</f>
        <v>0</v>
      </c>
      <c r="I59" s="33">
        <f>IF(C59=0,0,IF($A61=0,0,IF(C59=C58,0,VLOOKUP(C59,基本データ!$L$4:$R$33,2,0))))</f>
        <v>0</v>
      </c>
      <c r="J59" s="32">
        <f>IF(C59=0,0,IF($A61=0,0,IF(C59=C58,0,VLOOKUP(C59,基本データ!$L$4:$R$33,3,0))))</f>
        <v>0</v>
      </c>
      <c r="K59" s="33">
        <f>IF(D59=0,0,IF($A61=0,0,IF(D59=D58,0,VLOOKUP(D59,基本データ!$L$4:$R$33,2,0))))</f>
        <v>0</v>
      </c>
      <c r="L59" s="32">
        <f>IF(D59=0,0,IF($A61=0,0,IF(D59=D58,0,VLOOKUP(D59,基本データ!$L$4:$R$33,3,0))))</f>
        <v>0</v>
      </c>
      <c r="M59" s="46"/>
      <c r="N59" s="88"/>
      <c r="O59" s="89"/>
      <c r="P59" s="49"/>
      <c r="Q59" s="29">
        <f>VLOOKUP(B59,基本データ!$E$5:$G$34,3,0)*E59/2</f>
        <v>4.8</v>
      </c>
      <c r="R59" s="63"/>
      <c r="S59" s="64">
        <f t="shared" si="5"/>
        <v>1591.2</v>
      </c>
      <c r="T59" s="65">
        <f>SUM(S$4:S59)</f>
        <v>418125.12000000046</v>
      </c>
      <c r="U59" s="53"/>
      <c r="V59" s="29">
        <f>VLOOKUP(B59,基本データ!$E$5:$G$34,2,0)*E59/2</f>
        <v>32.520000000000003</v>
      </c>
      <c r="W59" s="64">
        <f t="shared" si="3"/>
        <v>10780.380000000001</v>
      </c>
      <c r="X59" s="65">
        <f>SUM(W$4:W59)</f>
        <v>525195.45000000019</v>
      </c>
      <c r="Y59" s="63"/>
      <c r="Z59" s="65">
        <f t="shared" si="1"/>
        <v>9189.18</v>
      </c>
      <c r="AA59" s="65">
        <f t="shared" si="2"/>
        <v>107070.32999999973</v>
      </c>
    </row>
    <row r="60" spans="1:27" x14ac:dyDescent="0.15">
      <c r="A60" s="87">
        <f t="shared" si="4"/>
        <v>56</v>
      </c>
      <c r="B60" s="30">
        <v>19</v>
      </c>
      <c r="C60" s="30">
        <v>5</v>
      </c>
      <c r="D60" s="31">
        <v>5</v>
      </c>
      <c r="E60" s="31">
        <v>4</v>
      </c>
      <c r="F60" s="41"/>
      <c r="G60" s="33">
        <f>IF(B60=0,0,IF($A62=0,0,IF(B60=B59,0,VLOOKUP(B60,基本データ!$L$4:$R$33,2,0))))</f>
        <v>0</v>
      </c>
      <c r="H60" s="32">
        <f>IF(B60=0,0,IF($A62=0,0,IF(B60=B59,0,VLOOKUP(B60,基本データ!$L$4:$R$33,3,0))))</f>
        <v>0</v>
      </c>
      <c r="I60" s="33">
        <f>IF(C60=0,0,IF($A62=0,0,IF(C60=C59,0,VLOOKUP(C60,基本データ!$L$4:$R$33,2,0))))</f>
        <v>0</v>
      </c>
      <c r="J60" s="32">
        <f>IF(C60=0,0,IF($A62=0,0,IF(C60=C59,0,VLOOKUP(C60,基本データ!$L$4:$R$33,3,0))))</f>
        <v>0</v>
      </c>
      <c r="K60" s="33">
        <f>IF(D60=0,0,IF($A62=0,0,IF(D60=D59,0,VLOOKUP(D60,基本データ!$L$4:$R$33,2,0))))</f>
        <v>0</v>
      </c>
      <c r="L60" s="32">
        <f>IF(D60=0,0,IF($A62=0,0,IF(D60=D59,0,VLOOKUP(D60,基本データ!$L$4:$R$33,3,0))))</f>
        <v>0</v>
      </c>
      <c r="M60" s="46"/>
      <c r="N60" s="88"/>
      <c r="O60" s="89"/>
      <c r="P60" s="49"/>
      <c r="Q60" s="29">
        <f>VLOOKUP(B60,基本データ!$E$5:$G$34,3,0)*E60/2</f>
        <v>4.8</v>
      </c>
      <c r="R60" s="63"/>
      <c r="S60" s="64">
        <f t="shared" si="5"/>
        <v>1591.2</v>
      </c>
      <c r="T60" s="65">
        <f>SUM(S$4:S60)</f>
        <v>419716.32000000047</v>
      </c>
      <c r="U60" s="53"/>
      <c r="V60" s="29">
        <f>VLOOKUP(B60,基本データ!$E$5:$G$34,2,0)*E60/2</f>
        <v>32.520000000000003</v>
      </c>
      <c r="W60" s="64">
        <f t="shared" si="3"/>
        <v>10780.380000000001</v>
      </c>
      <c r="X60" s="65">
        <f>SUM(W$4:W60)</f>
        <v>535975.83000000019</v>
      </c>
      <c r="Y60" s="63"/>
      <c r="Z60" s="65">
        <f t="shared" si="1"/>
        <v>9189.18</v>
      </c>
      <c r="AA60" s="65">
        <f t="shared" si="2"/>
        <v>116259.50999999972</v>
      </c>
    </row>
    <row r="61" spans="1:27" x14ac:dyDescent="0.15">
      <c r="A61" s="87">
        <f t="shared" si="4"/>
        <v>57</v>
      </c>
      <c r="B61" s="30">
        <v>19</v>
      </c>
      <c r="C61" s="30">
        <v>5</v>
      </c>
      <c r="D61" s="31">
        <v>5</v>
      </c>
      <c r="E61" s="31">
        <v>4</v>
      </c>
      <c r="F61" s="41"/>
      <c r="G61" s="33">
        <f>IF(B61=0,0,IF($A63=0,0,IF(B61=B60,0,VLOOKUP(B61,基本データ!$L$4:$R$33,2,0))))</f>
        <v>0</v>
      </c>
      <c r="H61" s="32">
        <f>IF(B61=0,0,IF($A63=0,0,IF(B61=B60,0,VLOOKUP(B61,基本データ!$L$4:$R$33,3,0))))</f>
        <v>0</v>
      </c>
      <c r="I61" s="33">
        <f>IF(C61=0,0,IF($A63=0,0,IF(C61=C60,0,VLOOKUP(C61,基本データ!$L$4:$R$33,2,0))))</f>
        <v>0</v>
      </c>
      <c r="J61" s="32">
        <f>IF(C61=0,0,IF($A63=0,0,IF(C61=C60,0,VLOOKUP(C61,基本データ!$L$4:$R$33,3,0))))</f>
        <v>0</v>
      </c>
      <c r="K61" s="33">
        <f>IF(D61=0,0,IF($A63=0,0,IF(D61=D60,0,VLOOKUP(D61,基本データ!$L$4:$R$33,2,0))))</f>
        <v>0</v>
      </c>
      <c r="L61" s="32">
        <f>IF(D61=0,0,IF($A63=0,0,IF(D61=D60,0,VLOOKUP(D61,基本データ!$L$4:$R$33,3,0))))</f>
        <v>0</v>
      </c>
      <c r="M61" s="46"/>
      <c r="N61" s="88"/>
      <c r="O61" s="89"/>
      <c r="P61" s="49"/>
      <c r="Q61" s="29">
        <f>VLOOKUP(B61,基本データ!$E$5:$G$34,3,0)*E61/2</f>
        <v>4.8</v>
      </c>
      <c r="R61" s="63"/>
      <c r="S61" s="64">
        <f t="shared" si="5"/>
        <v>1591.2</v>
      </c>
      <c r="T61" s="65">
        <f>SUM(S$4:S61)</f>
        <v>421307.52000000048</v>
      </c>
      <c r="U61" s="53"/>
      <c r="V61" s="29">
        <f>VLOOKUP(B61,基本データ!$E$5:$G$34,2,0)*E61/2</f>
        <v>32.520000000000003</v>
      </c>
      <c r="W61" s="64">
        <f t="shared" si="3"/>
        <v>10780.380000000001</v>
      </c>
      <c r="X61" s="65">
        <f>SUM(W$4:W61)</f>
        <v>546756.2100000002</v>
      </c>
      <c r="Y61" s="63"/>
      <c r="Z61" s="65">
        <f t="shared" si="1"/>
        <v>9189.18</v>
      </c>
      <c r="AA61" s="65">
        <f t="shared" si="2"/>
        <v>125448.68999999971</v>
      </c>
    </row>
    <row r="62" spans="1:27" x14ac:dyDescent="0.15">
      <c r="A62" s="87">
        <f t="shared" si="4"/>
        <v>58</v>
      </c>
      <c r="B62" s="30">
        <v>19</v>
      </c>
      <c r="C62" s="30">
        <v>5</v>
      </c>
      <c r="D62" s="31">
        <v>5</v>
      </c>
      <c r="E62" s="31">
        <v>4</v>
      </c>
      <c r="F62" s="41"/>
      <c r="G62" s="33">
        <f>IF(B62=0,0,IF($A64=0,0,IF(B62=B61,0,VLOOKUP(B62,基本データ!$L$4:$R$33,2,0))))</f>
        <v>0</v>
      </c>
      <c r="H62" s="32">
        <f>IF(B62=0,0,IF($A64=0,0,IF(B62=B61,0,VLOOKUP(B62,基本データ!$L$4:$R$33,3,0))))</f>
        <v>0</v>
      </c>
      <c r="I62" s="33">
        <f>IF(C62=0,0,IF($A64=0,0,IF(C62=C61,0,VLOOKUP(C62,基本データ!$L$4:$R$33,2,0))))</f>
        <v>0</v>
      </c>
      <c r="J62" s="32">
        <f>IF(C62=0,0,IF($A64=0,0,IF(C62=C61,0,VLOOKUP(C62,基本データ!$L$4:$R$33,3,0))))</f>
        <v>0</v>
      </c>
      <c r="K62" s="33">
        <f>IF(D62=0,0,IF($A64=0,0,IF(D62=D61,0,VLOOKUP(D62,基本データ!$L$4:$R$33,2,0))))</f>
        <v>0</v>
      </c>
      <c r="L62" s="32">
        <f>IF(D62=0,0,IF($A64=0,0,IF(D62=D61,0,VLOOKUP(D62,基本データ!$L$4:$R$33,3,0))))</f>
        <v>0</v>
      </c>
      <c r="M62" s="46"/>
      <c r="N62" s="88"/>
      <c r="O62" s="89"/>
      <c r="P62" s="49"/>
      <c r="Q62" s="29">
        <f>VLOOKUP(B62,基本データ!$E$5:$G$34,3,0)*E62/2</f>
        <v>4.8</v>
      </c>
      <c r="R62" s="63"/>
      <c r="S62" s="64">
        <f t="shared" si="5"/>
        <v>1591.2</v>
      </c>
      <c r="T62" s="65">
        <f>SUM(S$4:S62)</f>
        <v>422898.7200000005</v>
      </c>
      <c r="U62" s="53"/>
      <c r="V62" s="29">
        <f>VLOOKUP(B62,基本データ!$E$5:$G$34,2,0)*E62/2</f>
        <v>32.520000000000003</v>
      </c>
      <c r="W62" s="64">
        <f t="shared" si="3"/>
        <v>10780.380000000001</v>
      </c>
      <c r="X62" s="65">
        <f>SUM(W$4:W62)</f>
        <v>557536.5900000002</v>
      </c>
      <c r="Y62" s="63"/>
      <c r="Z62" s="65">
        <f t="shared" si="1"/>
        <v>9189.18</v>
      </c>
      <c r="AA62" s="65">
        <f t="shared" si="2"/>
        <v>134637.8699999997</v>
      </c>
    </row>
    <row r="63" spans="1:27" x14ac:dyDescent="0.15">
      <c r="A63" s="87">
        <f t="shared" si="4"/>
        <v>59</v>
      </c>
      <c r="B63" s="30">
        <v>19</v>
      </c>
      <c r="C63" s="30">
        <v>5</v>
      </c>
      <c r="D63" s="31">
        <v>5</v>
      </c>
      <c r="E63" s="31">
        <v>4</v>
      </c>
      <c r="F63" s="41"/>
      <c r="G63" s="33">
        <f>IF(B63=0,0,IF($A65=0,0,IF(B63=B62,0,VLOOKUP(B63,基本データ!$L$4:$R$33,2,0))))</f>
        <v>0</v>
      </c>
      <c r="H63" s="32">
        <f>IF(B63=0,0,IF($A65=0,0,IF(B63=B62,0,VLOOKUP(B63,基本データ!$L$4:$R$33,3,0))))</f>
        <v>0</v>
      </c>
      <c r="I63" s="33">
        <f>IF(C63=0,0,IF($A65=0,0,IF(C63=C62,0,VLOOKUP(C63,基本データ!$L$4:$R$33,2,0))))</f>
        <v>0</v>
      </c>
      <c r="J63" s="32">
        <f>IF(C63=0,0,IF($A65=0,0,IF(C63=C62,0,VLOOKUP(C63,基本データ!$L$4:$R$33,3,0))))</f>
        <v>0</v>
      </c>
      <c r="K63" s="33">
        <f>IF(D63=0,0,IF($A65=0,0,IF(D63=D62,0,VLOOKUP(D63,基本データ!$L$4:$R$33,2,0))))</f>
        <v>0</v>
      </c>
      <c r="L63" s="32">
        <f>IF(D63=0,0,IF($A65=0,0,IF(D63=D62,0,VLOOKUP(D63,基本データ!$L$4:$R$33,3,0))))</f>
        <v>0</v>
      </c>
      <c r="M63" s="46"/>
      <c r="N63" s="88"/>
      <c r="O63" s="89"/>
      <c r="P63" s="49"/>
      <c r="Q63" s="29">
        <f>VLOOKUP(B63,基本データ!$E$5:$G$34,3,0)*E63/2</f>
        <v>4.8</v>
      </c>
      <c r="R63" s="63"/>
      <c r="S63" s="64">
        <f t="shared" si="5"/>
        <v>1591.2</v>
      </c>
      <c r="T63" s="65">
        <f>SUM(S$4:S63)</f>
        <v>424489.92000000051</v>
      </c>
      <c r="U63" s="53"/>
      <c r="V63" s="29">
        <f>VLOOKUP(B63,基本データ!$E$5:$G$34,2,0)*E63/2</f>
        <v>32.520000000000003</v>
      </c>
      <c r="W63" s="64">
        <f t="shared" si="3"/>
        <v>10780.380000000001</v>
      </c>
      <c r="X63" s="65">
        <f>SUM(W$4:W63)</f>
        <v>568316.9700000002</v>
      </c>
      <c r="Y63" s="63"/>
      <c r="Z63" s="65">
        <f t="shared" si="1"/>
        <v>9189.18</v>
      </c>
      <c r="AA63" s="65">
        <f t="shared" si="2"/>
        <v>143827.0499999997</v>
      </c>
    </row>
    <row r="64" spans="1:27" x14ac:dyDescent="0.15">
      <c r="A64" s="87">
        <f t="shared" ref="A64:A127" si="6">A63+1</f>
        <v>60</v>
      </c>
      <c r="B64" s="30">
        <v>19</v>
      </c>
      <c r="C64" s="30">
        <v>5</v>
      </c>
      <c r="D64" s="31">
        <v>5</v>
      </c>
      <c r="E64" s="31">
        <v>4</v>
      </c>
      <c r="F64" s="41"/>
      <c r="G64" s="33">
        <f>IF(B64=0,0,IF($A66=0,0,IF(B64=B63,0,VLOOKUP(B64,基本データ!$L$4:$R$33,2,0))))</f>
        <v>0</v>
      </c>
      <c r="H64" s="32">
        <f>IF(B64=0,0,IF($A66=0,0,IF(B64=B63,0,VLOOKUP(B64,基本データ!$L$4:$R$33,3,0))))</f>
        <v>0</v>
      </c>
      <c r="I64" s="33">
        <f>IF(C64=0,0,IF($A66=0,0,IF(C64=C63,0,VLOOKUP(C64,基本データ!$L$4:$R$33,2,0))))</f>
        <v>0</v>
      </c>
      <c r="J64" s="32">
        <f>IF(C64=0,0,IF($A66=0,0,IF(C64=C63,0,VLOOKUP(C64,基本データ!$L$4:$R$33,3,0))))</f>
        <v>0</v>
      </c>
      <c r="K64" s="33">
        <f>IF(D64=0,0,IF($A66=0,0,IF(D64=D63,0,VLOOKUP(D64,基本データ!$L$4:$R$33,2,0))))</f>
        <v>0</v>
      </c>
      <c r="L64" s="32">
        <f>IF(D64=0,0,IF($A66=0,0,IF(D64=D63,0,VLOOKUP(D64,基本データ!$L$4:$R$33,3,0))))</f>
        <v>0</v>
      </c>
      <c r="M64" s="46"/>
      <c r="N64" s="88"/>
      <c r="O64" s="89"/>
      <c r="P64" s="49"/>
      <c r="Q64" s="29">
        <f>VLOOKUP(B64,基本データ!$E$5:$G$34,3,0)*E64/2</f>
        <v>4.8</v>
      </c>
      <c r="R64" s="63"/>
      <c r="S64" s="64">
        <f t="shared" ref="S64:S127" si="7">((SUM(G64,I64,K64,N64,Q64)*$AC$2)+(SUM(H64,J64,L64,O64)*$AD$2))*$AE$2</f>
        <v>1591.2</v>
      </c>
      <c r="T64" s="65">
        <f>SUM(S$4:S64)</f>
        <v>426081.12000000052</v>
      </c>
      <c r="U64" s="53"/>
      <c r="V64" s="29">
        <f>VLOOKUP(B64,基本データ!$E$5:$G$34,2,0)*E64/2</f>
        <v>32.520000000000003</v>
      </c>
      <c r="W64" s="64">
        <f t="shared" si="3"/>
        <v>10780.380000000001</v>
      </c>
      <c r="X64" s="65">
        <f>SUM(W$4:W64)</f>
        <v>579097.35000000021</v>
      </c>
      <c r="Y64" s="63"/>
      <c r="Z64" s="65">
        <f t="shared" ref="Z64:Z127" si="8">W64-S64</f>
        <v>9189.18</v>
      </c>
      <c r="AA64" s="65">
        <f t="shared" ref="AA64:AA127" si="9">X64-T64</f>
        <v>153016.22999999969</v>
      </c>
    </row>
    <row r="65" spans="1:27" x14ac:dyDescent="0.15">
      <c r="A65" s="87">
        <f t="shared" si="6"/>
        <v>61</v>
      </c>
      <c r="B65" s="30">
        <v>19</v>
      </c>
      <c r="C65" s="30">
        <v>5</v>
      </c>
      <c r="D65" s="31">
        <v>5</v>
      </c>
      <c r="E65" s="31">
        <v>4</v>
      </c>
      <c r="F65" s="41"/>
      <c r="G65" s="33">
        <f>IF(B65=0,0,IF($A67=0,0,IF(B65=B64,0,VLOOKUP(B65,基本データ!$L$4:$R$33,2,0))))</f>
        <v>0</v>
      </c>
      <c r="H65" s="32">
        <f>IF(B65=0,0,IF($A67=0,0,IF(B65=B64,0,VLOOKUP(B65,基本データ!$L$4:$R$33,3,0))))</f>
        <v>0</v>
      </c>
      <c r="I65" s="33">
        <f>IF(C65=0,0,IF($A67=0,0,IF(C65=C64,0,VLOOKUP(C65,基本データ!$L$4:$R$33,2,0))))</f>
        <v>0</v>
      </c>
      <c r="J65" s="32">
        <f>IF(C65=0,0,IF($A67=0,0,IF(C65=C64,0,VLOOKUP(C65,基本データ!$L$4:$R$33,3,0))))</f>
        <v>0</v>
      </c>
      <c r="K65" s="33">
        <f>IF(D65=0,0,IF($A67=0,0,IF(D65=D64,0,VLOOKUP(D65,基本データ!$L$4:$R$33,2,0))))</f>
        <v>0</v>
      </c>
      <c r="L65" s="32">
        <f>IF(D65=0,0,IF($A67=0,0,IF(D65=D64,0,VLOOKUP(D65,基本データ!$L$4:$R$33,3,0))))</f>
        <v>0</v>
      </c>
      <c r="M65" s="46"/>
      <c r="N65" s="88"/>
      <c r="O65" s="89"/>
      <c r="P65" s="49"/>
      <c r="Q65" s="29">
        <f>VLOOKUP(B65,基本データ!$E$5:$G$34,3,0)*E65/2</f>
        <v>4.8</v>
      </c>
      <c r="R65" s="63"/>
      <c r="S65" s="64">
        <f t="shared" si="7"/>
        <v>1591.2</v>
      </c>
      <c r="T65" s="65">
        <f>SUM(S$4:S65)</f>
        <v>427672.32000000053</v>
      </c>
      <c r="U65" s="53"/>
      <c r="V65" s="29">
        <f>VLOOKUP(B65,基本データ!$E$5:$G$34,2,0)*E65/2</f>
        <v>32.520000000000003</v>
      </c>
      <c r="W65" s="64">
        <f t="shared" si="3"/>
        <v>10780.380000000001</v>
      </c>
      <c r="X65" s="65">
        <f>SUM(W$4:W65)</f>
        <v>589877.73000000021</v>
      </c>
      <c r="Y65" s="63"/>
      <c r="Z65" s="65">
        <f t="shared" si="8"/>
        <v>9189.18</v>
      </c>
      <c r="AA65" s="65">
        <f t="shared" si="9"/>
        <v>162205.40999999968</v>
      </c>
    </row>
    <row r="66" spans="1:27" x14ac:dyDescent="0.15">
      <c r="A66" s="87">
        <f t="shared" si="6"/>
        <v>62</v>
      </c>
      <c r="B66" s="30">
        <v>19</v>
      </c>
      <c r="C66" s="30">
        <v>5</v>
      </c>
      <c r="D66" s="31">
        <v>5</v>
      </c>
      <c r="E66" s="31">
        <v>4</v>
      </c>
      <c r="F66" s="41"/>
      <c r="G66" s="33">
        <f>IF(B66=0,0,IF($A68=0,0,IF(B66=B65,0,VLOOKUP(B66,基本データ!$L$4:$R$33,2,0))))</f>
        <v>0</v>
      </c>
      <c r="H66" s="32">
        <f>IF(B66=0,0,IF($A68=0,0,IF(B66=B65,0,VLOOKUP(B66,基本データ!$L$4:$R$33,3,0))))</f>
        <v>0</v>
      </c>
      <c r="I66" s="33">
        <f>IF(C66=0,0,IF($A68=0,0,IF(C66=C65,0,VLOOKUP(C66,基本データ!$L$4:$R$33,2,0))))</f>
        <v>0</v>
      </c>
      <c r="J66" s="32">
        <f>IF(C66=0,0,IF($A68=0,0,IF(C66=C65,0,VLOOKUP(C66,基本データ!$L$4:$R$33,3,0))))</f>
        <v>0</v>
      </c>
      <c r="K66" s="33">
        <f>IF(D66=0,0,IF($A68=0,0,IF(D66=D65,0,VLOOKUP(D66,基本データ!$L$4:$R$33,2,0))))</f>
        <v>0</v>
      </c>
      <c r="L66" s="32">
        <f>IF(D66=0,0,IF($A68=0,0,IF(D66=D65,0,VLOOKUP(D66,基本データ!$L$4:$R$33,3,0))))</f>
        <v>0</v>
      </c>
      <c r="M66" s="46"/>
      <c r="N66" s="88"/>
      <c r="O66" s="89"/>
      <c r="P66" s="49"/>
      <c r="Q66" s="29">
        <f>VLOOKUP(B66,基本データ!$E$5:$G$34,3,0)*E66/2</f>
        <v>4.8</v>
      </c>
      <c r="R66" s="63"/>
      <c r="S66" s="64">
        <f t="shared" si="7"/>
        <v>1591.2</v>
      </c>
      <c r="T66" s="65">
        <f>SUM(S$4:S66)</f>
        <v>429263.52000000054</v>
      </c>
      <c r="U66" s="53"/>
      <c r="V66" s="29">
        <f>VLOOKUP(B66,基本データ!$E$5:$G$34,2,0)*E66/2</f>
        <v>32.520000000000003</v>
      </c>
      <c r="W66" s="64">
        <f t="shared" si="3"/>
        <v>10780.380000000001</v>
      </c>
      <c r="X66" s="65">
        <f>SUM(W$4:W66)</f>
        <v>600658.11000000022</v>
      </c>
      <c r="Y66" s="63"/>
      <c r="Z66" s="65">
        <f t="shared" si="8"/>
        <v>9189.18</v>
      </c>
      <c r="AA66" s="65">
        <f t="shared" si="9"/>
        <v>171394.58999999968</v>
      </c>
    </row>
    <row r="67" spans="1:27" x14ac:dyDescent="0.15">
      <c r="A67" s="87">
        <f t="shared" si="6"/>
        <v>63</v>
      </c>
      <c r="B67" s="30">
        <v>19</v>
      </c>
      <c r="C67" s="30">
        <v>5</v>
      </c>
      <c r="D67" s="31">
        <v>5</v>
      </c>
      <c r="E67" s="31">
        <v>4</v>
      </c>
      <c r="F67" s="41"/>
      <c r="G67" s="33">
        <f>IF(B67=0,0,IF($A69=0,0,IF(B67=B66,0,VLOOKUP(B67,基本データ!$L$4:$R$33,2,0))))</f>
        <v>0</v>
      </c>
      <c r="H67" s="32">
        <f>IF(B67=0,0,IF($A69=0,0,IF(B67=B66,0,VLOOKUP(B67,基本データ!$L$4:$R$33,3,0))))</f>
        <v>0</v>
      </c>
      <c r="I67" s="33">
        <f>IF(C67=0,0,IF($A69=0,0,IF(C67=C66,0,VLOOKUP(C67,基本データ!$L$4:$R$33,2,0))))</f>
        <v>0</v>
      </c>
      <c r="J67" s="32">
        <f>IF(C67=0,0,IF($A69=0,0,IF(C67=C66,0,VLOOKUP(C67,基本データ!$L$4:$R$33,3,0))))</f>
        <v>0</v>
      </c>
      <c r="K67" s="33">
        <f>IF(D67=0,0,IF($A69=0,0,IF(D67=D66,0,VLOOKUP(D67,基本データ!$L$4:$R$33,2,0))))</f>
        <v>0</v>
      </c>
      <c r="L67" s="32">
        <f>IF(D67=0,0,IF($A69=0,0,IF(D67=D66,0,VLOOKUP(D67,基本データ!$L$4:$R$33,3,0))))</f>
        <v>0</v>
      </c>
      <c r="M67" s="46"/>
      <c r="N67" s="88"/>
      <c r="O67" s="89"/>
      <c r="P67" s="49"/>
      <c r="Q67" s="29">
        <f>VLOOKUP(B67,基本データ!$E$5:$G$34,3,0)*E67/2</f>
        <v>4.8</v>
      </c>
      <c r="R67" s="63"/>
      <c r="S67" s="64">
        <f t="shared" si="7"/>
        <v>1591.2</v>
      </c>
      <c r="T67" s="65">
        <f>SUM(S$4:S67)</f>
        <v>430854.72000000055</v>
      </c>
      <c r="U67" s="53"/>
      <c r="V67" s="29">
        <f>VLOOKUP(B67,基本データ!$E$5:$G$34,2,0)*E67/2</f>
        <v>32.520000000000003</v>
      </c>
      <c r="W67" s="64">
        <f t="shared" si="3"/>
        <v>10780.380000000001</v>
      </c>
      <c r="X67" s="65">
        <f>SUM(W$4:W67)</f>
        <v>611438.49000000022</v>
      </c>
      <c r="Y67" s="63"/>
      <c r="Z67" s="65">
        <f t="shared" si="8"/>
        <v>9189.18</v>
      </c>
      <c r="AA67" s="65">
        <f t="shared" si="9"/>
        <v>180583.76999999967</v>
      </c>
    </row>
    <row r="68" spans="1:27" x14ac:dyDescent="0.15">
      <c r="A68" s="87">
        <f t="shared" si="6"/>
        <v>64</v>
      </c>
      <c r="B68" s="30">
        <v>19</v>
      </c>
      <c r="C68" s="30">
        <v>5</v>
      </c>
      <c r="D68" s="31">
        <v>5</v>
      </c>
      <c r="E68" s="31">
        <v>4</v>
      </c>
      <c r="F68" s="41"/>
      <c r="G68" s="33">
        <f>IF(B68=0,0,IF($A70=0,0,IF(B68=B67,0,VLOOKUP(B68,基本データ!$L$4:$R$33,2,0))))</f>
        <v>0</v>
      </c>
      <c r="H68" s="32">
        <f>IF(B68=0,0,IF($A70=0,0,IF(B68=B67,0,VLOOKUP(B68,基本データ!$L$4:$R$33,3,0))))</f>
        <v>0</v>
      </c>
      <c r="I68" s="33">
        <f>IF(C68=0,0,IF($A70=0,0,IF(C68=C67,0,VLOOKUP(C68,基本データ!$L$4:$R$33,2,0))))</f>
        <v>0</v>
      </c>
      <c r="J68" s="32">
        <f>IF(C68=0,0,IF($A70=0,0,IF(C68=C67,0,VLOOKUP(C68,基本データ!$L$4:$R$33,3,0))))</f>
        <v>0</v>
      </c>
      <c r="K68" s="33">
        <f>IF(D68=0,0,IF($A70=0,0,IF(D68=D67,0,VLOOKUP(D68,基本データ!$L$4:$R$33,2,0))))</f>
        <v>0</v>
      </c>
      <c r="L68" s="32">
        <f>IF(D68=0,0,IF($A70=0,0,IF(D68=D67,0,VLOOKUP(D68,基本データ!$L$4:$R$33,3,0))))</f>
        <v>0</v>
      </c>
      <c r="M68" s="46"/>
      <c r="N68" s="88"/>
      <c r="O68" s="89"/>
      <c r="P68" s="49"/>
      <c r="Q68" s="29">
        <f>VLOOKUP(B68,基本データ!$E$5:$G$34,3,0)*E68/2</f>
        <v>4.8</v>
      </c>
      <c r="R68" s="63"/>
      <c r="S68" s="64">
        <f t="shared" si="7"/>
        <v>1591.2</v>
      </c>
      <c r="T68" s="65">
        <f>SUM(S$4:S68)</f>
        <v>432445.92000000057</v>
      </c>
      <c r="U68" s="53"/>
      <c r="V68" s="29">
        <f>VLOOKUP(B68,基本データ!$E$5:$G$34,2,0)*E68/2</f>
        <v>32.520000000000003</v>
      </c>
      <c r="W68" s="64">
        <f t="shared" si="3"/>
        <v>10780.380000000001</v>
      </c>
      <c r="X68" s="65">
        <f>SUM(W$4:W68)</f>
        <v>622218.87000000023</v>
      </c>
      <c r="Y68" s="63"/>
      <c r="Z68" s="65">
        <f t="shared" si="8"/>
        <v>9189.18</v>
      </c>
      <c r="AA68" s="65">
        <f t="shared" si="9"/>
        <v>189772.94999999966</v>
      </c>
    </row>
    <row r="69" spans="1:27" x14ac:dyDescent="0.15">
      <c r="A69" s="87">
        <f t="shared" si="6"/>
        <v>65</v>
      </c>
      <c r="B69" s="30">
        <v>19</v>
      </c>
      <c r="C69" s="30">
        <v>5</v>
      </c>
      <c r="D69" s="31">
        <v>5</v>
      </c>
      <c r="E69" s="31">
        <v>4</v>
      </c>
      <c r="F69" s="41"/>
      <c r="G69" s="33">
        <f>IF(B69=0,0,IF($A71=0,0,IF(B69=B68,0,VLOOKUP(B69,基本データ!$L$4:$R$33,2,0))))</f>
        <v>0</v>
      </c>
      <c r="H69" s="32">
        <f>IF(B69=0,0,IF($A71=0,0,IF(B69=B68,0,VLOOKUP(B69,基本データ!$L$4:$R$33,3,0))))</f>
        <v>0</v>
      </c>
      <c r="I69" s="33">
        <f>IF(C69=0,0,IF($A71=0,0,IF(C69=C68,0,VLOOKUP(C69,基本データ!$L$4:$R$33,2,0))))</f>
        <v>0</v>
      </c>
      <c r="J69" s="32">
        <f>IF(C69=0,0,IF($A71=0,0,IF(C69=C68,0,VLOOKUP(C69,基本データ!$L$4:$R$33,3,0))))</f>
        <v>0</v>
      </c>
      <c r="K69" s="33">
        <f>IF(D69=0,0,IF($A71=0,0,IF(D69=D68,0,VLOOKUP(D69,基本データ!$L$4:$R$33,2,0))))</f>
        <v>0</v>
      </c>
      <c r="L69" s="32">
        <f>IF(D69=0,0,IF($A71=0,0,IF(D69=D68,0,VLOOKUP(D69,基本データ!$L$4:$R$33,3,0))))</f>
        <v>0</v>
      </c>
      <c r="M69" s="46"/>
      <c r="N69" s="88"/>
      <c r="O69" s="89"/>
      <c r="P69" s="49"/>
      <c r="Q69" s="29">
        <f>VLOOKUP(B69,基本データ!$E$5:$G$34,3,0)*E69/2</f>
        <v>4.8</v>
      </c>
      <c r="R69" s="63"/>
      <c r="S69" s="64">
        <f t="shared" si="7"/>
        <v>1591.2</v>
      </c>
      <c r="T69" s="65">
        <f>SUM(S$4:S69)</f>
        <v>434037.12000000058</v>
      </c>
      <c r="U69" s="53"/>
      <c r="V69" s="29">
        <f>VLOOKUP(B69,基本データ!$E$5:$G$34,2,0)*E69/2</f>
        <v>32.520000000000003</v>
      </c>
      <c r="W69" s="64">
        <f t="shared" si="3"/>
        <v>10780.380000000001</v>
      </c>
      <c r="X69" s="65">
        <f>SUM(W$4:W69)</f>
        <v>632999.25000000023</v>
      </c>
      <c r="Y69" s="63"/>
      <c r="Z69" s="65">
        <f t="shared" si="8"/>
        <v>9189.18</v>
      </c>
      <c r="AA69" s="65">
        <f t="shared" si="9"/>
        <v>198962.12999999966</v>
      </c>
    </row>
    <row r="70" spans="1:27" x14ac:dyDescent="0.15">
      <c r="A70" s="87">
        <f t="shared" si="6"/>
        <v>66</v>
      </c>
      <c r="B70" s="30">
        <v>19</v>
      </c>
      <c r="C70" s="30">
        <v>5</v>
      </c>
      <c r="D70" s="31">
        <v>5</v>
      </c>
      <c r="E70" s="31">
        <v>4</v>
      </c>
      <c r="F70" s="41"/>
      <c r="G70" s="33">
        <f>IF(B70=0,0,IF($A72=0,0,IF(B70=B69,0,VLOOKUP(B70,基本データ!$L$4:$R$33,2,0))))</f>
        <v>0</v>
      </c>
      <c r="H70" s="32">
        <f>IF(B70=0,0,IF($A72=0,0,IF(B70=B69,0,VLOOKUP(B70,基本データ!$L$4:$R$33,3,0))))</f>
        <v>0</v>
      </c>
      <c r="I70" s="33">
        <f>IF(C70=0,0,IF($A72=0,0,IF(C70=C69,0,VLOOKUP(C70,基本データ!$L$4:$R$33,2,0))))</f>
        <v>0</v>
      </c>
      <c r="J70" s="32">
        <f>IF(C70=0,0,IF($A72=0,0,IF(C70=C69,0,VLOOKUP(C70,基本データ!$L$4:$R$33,3,0))))</f>
        <v>0</v>
      </c>
      <c r="K70" s="33">
        <f>IF(D70=0,0,IF($A72=0,0,IF(D70=D69,0,VLOOKUP(D70,基本データ!$L$4:$R$33,2,0))))</f>
        <v>0</v>
      </c>
      <c r="L70" s="32">
        <f>IF(D70=0,0,IF($A72=0,0,IF(D70=D69,0,VLOOKUP(D70,基本データ!$L$4:$R$33,3,0))))</f>
        <v>0</v>
      </c>
      <c r="M70" s="46"/>
      <c r="N70" s="88"/>
      <c r="O70" s="89"/>
      <c r="P70" s="49"/>
      <c r="Q70" s="29">
        <f>VLOOKUP(B70,基本データ!$E$5:$G$34,3,0)*E70/2</f>
        <v>4.8</v>
      </c>
      <c r="R70" s="63"/>
      <c r="S70" s="64">
        <f t="shared" si="7"/>
        <v>1591.2</v>
      </c>
      <c r="T70" s="65">
        <f>SUM(S$4:S70)</f>
        <v>435628.32000000059</v>
      </c>
      <c r="U70" s="53"/>
      <c r="V70" s="29">
        <f>VLOOKUP(B70,基本データ!$E$5:$G$34,2,0)*E70/2</f>
        <v>32.520000000000003</v>
      </c>
      <c r="W70" s="64">
        <f t="shared" ref="W70:W133" si="10">V70*$AC$2*$AE$2</f>
        <v>10780.380000000001</v>
      </c>
      <c r="X70" s="65">
        <f>SUM(W$4:W70)</f>
        <v>643779.63000000024</v>
      </c>
      <c r="Y70" s="63"/>
      <c r="Z70" s="65">
        <f t="shared" si="8"/>
        <v>9189.18</v>
      </c>
      <c r="AA70" s="65">
        <f t="shared" si="9"/>
        <v>208151.30999999965</v>
      </c>
    </row>
    <row r="71" spans="1:27" x14ac:dyDescent="0.15">
      <c r="A71" s="87">
        <f t="shared" si="6"/>
        <v>67</v>
      </c>
      <c r="B71" s="30">
        <v>19</v>
      </c>
      <c r="C71" s="30">
        <v>5</v>
      </c>
      <c r="D71" s="31">
        <v>5</v>
      </c>
      <c r="E71" s="31">
        <v>4</v>
      </c>
      <c r="F71" s="41"/>
      <c r="G71" s="33">
        <f>IF(B71=0,0,IF($A73=0,0,IF(B71=B70,0,VLOOKUP(B71,基本データ!$L$4:$R$33,2,0))))</f>
        <v>0</v>
      </c>
      <c r="H71" s="32">
        <f>IF(B71=0,0,IF($A73=0,0,IF(B71=B70,0,VLOOKUP(B71,基本データ!$L$4:$R$33,3,0))))</f>
        <v>0</v>
      </c>
      <c r="I71" s="33">
        <f>IF(C71=0,0,IF($A73=0,0,IF(C71=C70,0,VLOOKUP(C71,基本データ!$L$4:$R$33,2,0))))</f>
        <v>0</v>
      </c>
      <c r="J71" s="32">
        <f>IF(C71=0,0,IF($A73=0,0,IF(C71=C70,0,VLOOKUP(C71,基本データ!$L$4:$R$33,3,0))))</f>
        <v>0</v>
      </c>
      <c r="K71" s="33">
        <f>IF(D71=0,0,IF($A73=0,0,IF(D71=D70,0,VLOOKUP(D71,基本データ!$L$4:$R$33,2,0))))</f>
        <v>0</v>
      </c>
      <c r="L71" s="32">
        <f>IF(D71=0,0,IF($A73=0,0,IF(D71=D70,0,VLOOKUP(D71,基本データ!$L$4:$R$33,3,0))))</f>
        <v>0</v>
      </c>
      <c r="M71" s="46"/>
      <c r="N71" s="88"/>
      <c r="O71" s="89"/>
      <c r="P71" s="49"/>
      <c r="Q71" s="29">
        <f>VLOOKUP(B71,基本データ!$E$5:$G$34,3,0)*E71/2</f>
        <v>4.8</v>
      </c>
      <c r="R71" s="63"/>
      <c r="S71" s="64">
        <f t="shared" si="7"/>
        <v>1591.2</v>
      </c>
      <c r="T71" s="65">
        <f>SUM(S$4:S71)</f>
        <v>437219.5200000006</v>
      </c>
      <c r="U71" s="53"/>
      <c r="V71" s="29">
        <f>VLOOKUP(B71,基本データ!$E$5:$G$34,2,0)*E71/2</f>
        <v>32.520000000000003</v>
      </c>
      <c r="W71" s="64">
        <f t="shared" si="10"/>
        <v>10780.380000000001</v>
      </c>
      <c r="X71" s="65">
        <f>SUM(W$4:W71)</f>
        <v>654560.01000000024</v>
      </c>
      <c r="Y71" s="63"/>
      <c r="Z71" s="65">
        <f t="shared" si="8"/>
        <v>9189.18</v>
      </c>
      <c r="AA71" s="65">
        <f t="shared" si="9"/>
        <v>217340.48999999964</v>
      </c>
    </row>
    <row r="72" spans="1:27" x14ac:dyDescent="0.15">
      <c r="A72" s="87">
        <f t="shared" si="6"/>
        <v>68</v>
      </c>
      <c r="B72" s="30">
        <v>19</v>
      </c>
      <c r="C72" s="30">
        <v>5</v>
      </c>
      <c r="D72" s="31">
        <v>5</v>
      </c>
      <c r="E72" s="31">
        <v>4</v>
      </c>
      <c r="F72" s="41"/>
      <c r="G72" s="33">
        <f>IF(B72=0,0,IF($A74=0,0,IF(B72=B71,0,VLOOKUP(B72,基本データ!$L$4:$R$33,2,0))))</f>
        <v>0</v>
      </c>
      <c r="H72" s="32">
        <f>IF(B72=0,0,IF($A74=0,0,IF(B72=B71,0,VLOOKUP(B72,基本データ!$L$4:$R$33,3,0))))</f>
        <v>0</v>
      </c>
      <c r="I72" s="33">
        <f>IF(C72=0,0,IF($A74=0,0,IF(C72=C71,0,VLOOKUP(C72,基本データ!$L$4:$R$33,2,0))))</f>
        <v>0</v>
      </c>
      <c r="J72" s="32">
        <f>IF(C72=0,0,IF($A74=0,0,IF(C72=C71,0,VLOOKUP(C72,基本データ!$L$4:$R$33,3,0))))</f>
        <v>0</v>
      </c>
      <c r="K72" s="33">
        <f>IF(D72=0,0,IF($A74=0,0,IF(D72=D71,0,VLOOKUP(D72,基本データ!$L$4:$R$33,2,0))))</f>
        <v>0</v>
      </c>
      <c r="L72" s="32">
        <f>IF(D72=0,0,IF($A74=0,0,IF(D72=D71,0,VLOOKUP(D72,基本データ!$L$4:$R$33,3,0))))</f>
        <v>0</v>
      </c>
      <c r="M72" s="46"/>
      <c r="N72" s="88"/>
      <c r="O72" s="89"/>
      <c r="P72" s="49"/>
      <c r="Q72" s="29">
        <f>VLOOKUP(B72,基本データ!$E$5:$G$34,3,0)*E72/2</f>
        <v>4.8</v>
      </c>
      <c r="R72" s="63"/>
      <c r="S72" s="64">
        <f t="shared" si="7"/>
        <v>1591.2</v>
      </c>
      <c r="T72" s="65">
        <f>SUM(S$4:S72)</f>
        <v>438810.72000000061</v>
      </c>
      <c r="U72" s="53"/>
      <c r="V72" s="29">
        <f>VLOOKUP(B72,基本データ!$E$5:$G$34,2,0)*E72/2</f>
        <v>32.520000000000003</v>
      </c>
      <c r="W72" s="64">
        <f t="shared" si="10"/>
        <v>10780.380000000001</v>
      </c>
      <c r="X72" s="65">
        <f>SUM(W$4:W72)</f>
        <v>665340.39000000025</v>
      </c>
      <c r="Y72" s="63"/>
      <c r="Z72" s="65">
        <f t="shared" si="8"/>
        <v>9189.18</v>
      </c>
      <c r="AA72" s="65">
        <f t="shared" si="9"/>
        <v>226529.66999999963</v>
      </c>
    </row>
    <row r="73" spans="1:27" x14ac:dyDescent="0.15">
      <c r="A73" s="87">
        <f t="shared" si="6"/>
        <v>69</v>
      </c>
      <c r="B73" s="30">
        <v>19</v>
      </c>
      <c r="C73" s="30">
        <v>5</v>
      </c>
      <c r="D73" s="31">
        <v>5</v>
      </c>
      <c r="E73" s="31">
        <v>4</v>
      </c>
      <c r="F73" s="41"/>
      <c r="G73" s="33">
        <f>IF(B73=0,0,IF($A75=0,0,IF(B73=B72,0,VLOOKUP(B73,基本データ!$L$4:$R$33,2,0))))</f>
        <v>0</v>
      </c>
      <c r="H73" s="32">
        <f>IF(B73=0,0,IF($A75=0,0,IF(B73=B72,0,VLOOKUP(B73,基本データ!$L$4:$R$33,3,0))))</f>
        <v>0</v>
      </c>
      <c r="I73" s="33">
        <f>IF(C73=0,0,IF($A75=0,0,IF(C73=C72,0,VLOOKUP(C73,基本データ!$L$4:$R$33,2,0))))</f>
        <v>0</v>
      </c>
      <c r="J73" s="32">
        <f>IF(C73=0,0,IF($A75=0,0,IF(C73=C72,0,VLOOKUP(C73,基本データ!$L$4:$R$33,3,0))))</f>
        <v>0</v>
      </c>
      <c r="K73" s="33">
        <f>IF(D73=0,0,IF($A75=0,0,IF(D73=D72,0,VLOOKUP(D73,基本データ!$L$4:$R$33,2,0))))</f>
        <v>0</v>
      </c>
      <c r="L73" s="32">
        <f>IF(D73=0,0,IF($A75=0,0,IF(D73=D72,0,VLOOKUP(D73,基本データ!$L$4:$R$33,3,0))))</f>
        <v>0</v>
      </c>
      <c r="M73" s="46"/>
      <c r="N73" s="88"/>
      <c r="O73" s="89"/>
      <c r="P73" s="49"/>
      <c r="Q73" s="29">
        <f>VLOOKUP(B73,基本データ!$E$5:$G$34,3,0)*E73/2</f>
        <v>4.8</v>
      </c>
      <c r="R73" s="63"/>
      <c r="S73" s="64">
        <f t="shared" si="7"/>
        <v>1591.2</v>
      </c>
      <c r="T73" s="65">
        <f>SUM(S$4:S73)</f>
        <v>440401.92000000062</v>
      </c>
      <c r="U73" s="53"/>
      <c r="V73" s="29">
        <f>VLOOKUP(B73,基本データ!$E$5:$G$34,2,0)*E73/2</f>
        <v>32.520000000000003</v>
      </c>
      <c r="W73" s="64">
        <f t="shared" si="10"/>
        <v>10780.380000000001</v>
      </c>
      <c r="X73" s="65">
        <f>SUM(W$4:W73)</f>
        <v>676120.77000000025</v>
      </c>
      <c r="Y73" s="63"/>
      <c r="Z73" s="65">
        <f t="shared" si="8"/>
        <v>9189.18</v>
      </c>
      <c r="AA73" s="65">
        <f t="shared" si="9"/>
        <v>235718.84999999963</v>
      </c>
    </row>
    <row r="74" spans="1:27" x14ac:dyDescent="0.15">
      <c r="A74" s="87">
        <f t="shared" si="6"/>
        <v>70</v>
      </c>
      <c r="B74" s="30">
        <v>19</v>
      </c>
      <c r="C74" s="30">
        <v>5</v>
      </c>
      <c r="D74" s="31">
        <v>5</v>
      </c>
      <c r="E74" s="31">
        <v>4</v>
      </c>
      <c r="F74" s="41"/>
      <c r="G74" s="33">
        <f>IF(B74=0,0,IF($A76=0,0,IF(B74=B73,0,VLOOKUP(B74,基本データ!$L$4:$R$33,2,0))))</f>
        <v>0</v>
      </c>
      <c r="H74" s="32">
        <f>IF(B74=0,0,IF($A76=0,0,IF(B74=B73,0,VLOOKUP(B74,基本データ!$L$4:$R$33,3,0))))</f>
        <v>0</v>
      </c>
      <c r="I74" s="33">
        <f>IF(C74=0,0,IF($A76=0,0,IF(C74=C73,0,VLOOKUP(C74,基本データ!$L$4:$R$33,2,0))))</f>
        <v>0</v>
      </c>
      <c r="J74" s="32">
        <f>IF(C74=0,0,IF($A76=0,0,IF(C74=C73,0,VLOOKUP(C74,基本データ!$L$4:$R$33,3,0))))</f>
        <v>0</v>
      </c>
      <c r="K74" s="33">
        <f>IF(D74=0,0,IF($A76=0,0,IF(D74=D73,0,VLOOKUP(D74,基本データ!$L$4:$R$33,2,0))))</f>
        <v>0</v>
      </c>
      <c r="L74" s="32">
        <f>IF(D74=0,0,IF($A76=0,0,IF(D74=D73,0,VLOOKUP(D74,基本データ!$L$4:$R$33,3,0))))</f>
        <v>0</v>
      </c>
      <c r="M74" s="46"/>
      <c r="N74" s="88"/>
      <c r="O74" s="89"/>
      <c r="P74" s="49"/>
      <c r="Q74" s="29">
        <f>VLOOKUP(B74,基本データ!$E$5:$G$34,3,0)*E74/2</f>
        <v>4.8</v>
      </c>
      <c r="R74" s="63"/>
      <c r="S74" s="64">
        <f t="shared" si="7"/>
        <v>1591.2</v>
      </c>
      <c r="T74" s="65">
        <f>SUM(S$4:S74)</f>
        <v>441993.12000000064</v>
      </c>
      <c r="U74" s="53"/>
      <c r="V74" s="29">
        <f>VLOOKUP(B74,基本データ!$E$5:$G$34,2,0)*E74/2</f>
        <v>32.520000000000003</v>
      </c>
      <c r="W74" s="64">
        <f t="shared" si="10"/>
        <v>10780.380000000001</v>
      </c>
      <c r="X74" s="65">
        <f>SUM(W$4:W74)</f>
        <v>686901.15000000026</v>
      </c>
      <c r="Y74" s="63"/>
      <c r="Z74" s="65">
        <f t="shared" si="8"/>
        <v>9189.18</v>
      </c>
      <c r="AA74" s="65">
        <f t="shared" si="9"/>
        <v>244908.02999999962</v>
      </c>
    </row>
    <row r="75" spans="1:27" x14ac:dyDescent="0.15">
      <c r="A75" s="87">
        <f t="shared" si="6"/>
        <v>71</v>
      </c>
      <c r="B75" s="30">
        <v>19</v>
      </c>
      <c r="C75" s="30">
        <v>5</v>
      </c>
      <c r="D75" s="31">
        <v>5</v>
      </c>
      <c r="E75" s="31">
        <v>4</v>
      </c>
      <c r="F75" s="41"/>
      <c r="G75" s="33">
        <f>IF(B75=0,0,IF($A77=0,0,IF(B75=B74,0,VLOOKUP(B75,基本データ!$L$4:$R$33,2,0))))</f>
        <v>0</v>
      </c>
      <c r="H75" s="32">
        <f>IF(B75=0,0,IF($A77=0,0,IF(B75=B74,0,VLOOKUP(B75,基本データ!$L$4:$R$33,3,0))))</f>
        <v>0</v>
      </c>
      <c r="I75" s="33">
        <f>IF(C75=0,0,IF($A77=0,0,IF(C75=C74,0,VLOOKUP(C75,基本データ!$L$4:$R$33,2,0))))</f>
        <v>0</v>
      </c>
      <c r="J75" s="32">
        <f>IF(C75=0,0,IF($A77=0,0,IF(C75=C74,0,VLOOKUP(C75,基本データ!$L$4:$R$33,3,0))))</f>
        <v>0</v>
      </c>
      <c r="K75" s="33">
        <f>IF(D75=0,0,IF($A77=0,0,IF(D75=D74,0,VLOOKUP(D75,基本データ!$L$4:$R$33,2,0))))</f>
        <v>0</v>
      </c>
      <c r="L75" s="32">
        <f>IF(D75=0,0,IF($A77=0,0,IF(D75=D74,0,VLOOKUP(D75,基本データ!$L$4:$R$33,3,0))))</f>
        <v>0</v>
      </c>
      <c r="M75" s="46"/>
      <c r="N75" s="88"/>
      <c r="O75" s="89"/>
      <c r="P75" s="49"/>
      <c r="Q75" s="29">
        <f>VLOOKUP(B75,基本データ!$E$5:$G$34,3,0)*E75/2</f>
        <v>4.8</v>
      </c>
      <c r="R75" s="63"/>
      <c r="S75" s="64">
        <f t="shared" si="7"/>
        <v>1591.2</v>
      </c>
      <c r="T75" s="65">
        <f>SUM(S$4:S75)</f>
        <v>443584.32000000065</v>
      </c>
      <c r="U75" s="53"/>
      <c r="V75" s="29">
        <f>VLOOKUP(B75,基本データ!$E$5:$G$34,2,0)*E75/2</f>
        <v>32.520000000000003</v>
      </c>
      <c r="W75" s="64">
        <f t="shared" si="10"/>
        <v>10780.380000000001</v>
      </c>
      <c r="X75" s="65">
        <f>SUM(W$4:W75)</f>
        <v>697681.53000000026</v>
      </c>
      <c r="Y75" s="63"/>
      <c r="Z75" s="65">
        <f t="shared" si="8"/>
        <v>9189.18</v>
      </c>
      <c r="AA75" s="65">
        <f t="shared" si="9"/>
        <v>254097.20999999961</v>
      </c>
    </row>
    <row r="76" spans="1:27" x14ac:dyDescent="0.15">
      <c r="A76" s="87">
        <f t="shared" si="6"/>
        <v>72</v>
      </c>
      <c r="B76" s="30">
        <v>19</v>
      </c>
      <c r="C76" s="30">
        <v>5</v>
      </c>
      <c r="D76" s="31">
        <v>5</v>
      </c>
      <c r="E76" s="31">
        <v>4</v>
      </c>
      <c r="F76" s="41"/>
      <c r="G76" s="33">
        <f>IF(B76=0,0,IF($A78=0,0,IF(B76=B75,0,VLOOKUP(B76,基本データ!$L$4:$R$33,2,0))))</f>
        <v>0</v>
      </c>
      <c r="H76" s="32">
        <f>IF(B76=0,0,IF($A78=0,0,IF(B76=B75,0,VLOOKUP(B76,基本データ!$L$4:$R$33,3,0))))</f>
        <v>0</v>
      </c>
      <c r="I76" s="33">
        <f>IF(C76=0,0,IF($A78=0,0,IF(C76=C75,0,VLOOKUP(C76,基本データ!$L$4:$R$33,2,0))))</f>
        <v>0</v>
      </c>
      <c r="J76" s="32">
        <f>IF(C76=0,0,IF($A78=0,0,IF(C76=C75,0,VLOOKUP(C76,基本データ!$L$4:$R$33,3,0))))</f>
        <v>0</v>
      </c>
      <c r="K76" s="33">
        <f>IF(D76=0,0,IF($A78=0,0,IF(D76=D75,0,VLOOKUP(D76,基本データ!$L$4:$R$33,2,0))))</f>
        <v>0</v>
      </c>
      <c r="L76" s="32">
        <f>IF(D76=0,0,IF($A78=0,0,IF(D76=D75,0,VLOOKUP(D76,基本データ!$L$4:$R$33,3,0))))</f>
        <v>0</v>
      </c>
      <c r="M76" s="46"/>
      <c r="N76" s="88"/>
      <c r="O76" s="89"/>
      <c r="P76" s="49"/>
      <c r="Q76" s="29">
        <f>VLOOKUP(B76,基本データ!$E$5:$G$34,3,0)*E76/2</f>
        <v>4.8</v>
      </c>
      <c r="R76" s="63"/>
      <c r="S76" s="64">
        <f t="shared" si="7"/>
        <v>1591.2</v>
      </c>
      <c r="T76" s="65">
        <f>SUM(S$4:S76)</f>
        <v>445175.52000000066</v>
      </c>
      <c r="U76" s="53"/>
      <c r="V76" s="29">
        <f>VLOOKUP(B76,基本データ!$E$5:$G$34,2,0)*E76/2</f>
        <v>32.520000000000003</v>
      </c>
      <c r="W76" s="64">
        <f t="shared" si="10"/>
        <v>10780.380000000001</v>
      </c>
      <c r="X76" s="65">
        <f>SUM(W$4:W76)</f>
        <v>708461.91000000027</v>
      </c>
      <c r="Y76" s="63"/>
      <c r="Z76" s="65">
        <f t="shared" si="8"/>
        <v>9189.18</v>
      </c>
      <c r="AA76" s="65">
        <f t="shared" si="9"/>
        <v>263286.38999999961</v>
      </c>
    </row>
    <row r="77" spans="1:27" x14ac:dyDescent="0.15">
      <c r="A77" s="87">
        <f t="shared" si="6"/>
        <v>73</v>
      </c>
      <c r="B77" s="30">
        <v>19</v>
      </c>
      <c r="C77" s="30">
        <v>5</v>
      </c>
      <c r="D77" s="31">
        <v>5</v>
      </c>
      <c r="E77" s="31">
        <v>4</v>
      </c>
      <c r="F77" s="41"/>
      <c r="G77" s="33">
        <f>IF(B77=0,0,IF($A79=0,0,IF(B77=B76,0,VLOOKUP(B77,基本データ!$L$4:$R$33,2,0))))</f>
        <v>0</v>
      </c>
      <c r="H77" s="32">
        <f>IF(B77=0,0,IF($A79=0,0,IF(B77=B76,0,VLOOKUP(B77,基本データ!$L$4:$R$33,3,0))))</f>
        <v>0</v>
      </c>
      <c r="I77" s="33">
        <f>IF(C77=0,0,IF($A79=0,0,IF(C77=C76,0,VLOOKUP(C77,基本データ!$L$4:$R$33,2,0))))</f>
        <v>0</v>
      </c>
      <c r="J77" s="32">
        <f>IF(C77=0,0,IF($A79=0,0,IF(C77=C76,0,VLOOKUP(C77,基本データ!$L$4:$R$33,3,0))))</f>
        <v>0</v>
      </c>
      <c r="K77" s="33">
        <f>IF(D77=0,0,IF($A79=0,0,IF(D77=D76,0,VLOOKUP(D77,基本データ!$L$4:$R$33,2,0))))</f>
        <v>0</v>
      </c>
      <c r="L77" s="32">
        <f>IF(D77=0,0,IF($A79=0,0,IF(D77=D76,0,VLOOKUP(D77,基本データ!$L$4:$R$33,3,0))))</f>
        <v>0</v>
      </c>
      <c r="M77" s="46"/>
      <c r="N77" s="88"/>
      <c r="O77" s="89"/>
      <c r="P77" s="49"/>
      <c r="Q77" s="29">
        <f>VLOOKUP(B77,基本データ!$E$5:$G$34,3,0)*E77/2</f>
        <v>4.8</v>
      </c>
      <c r="R77" s="63"/>
      <c r="S77" s="64">
        <f t="shared" si="7"/>
        <v>1591.2</v>
      </c>
      <c r="T77" s="65">
        <f>SUM(S$4:S77)</f>
        <v>446766.72000000067</v>
      </c>
      <c r="U77" s="53"/>
      <c r="V77" s="29">
        <f>VLOOKUP(B77,基本データ!$E$5:$G$34,2,0)*E77/2</f>
        <v>32.520000000000003</v>
      </c>
      <c r="W77" s="64">
        <f t="shared" si="10"/>
        <v>10780.380000000001</v>
      </c>
      <c r="X77" s="65">
        <f>SUM(W$4:W77)</f>
        <v>719242.29000000027</v>
      </c>
      <c r="Y77" s="63"/>
      <c r="Z77" s="65">
        <f t="shared" si="8"/>
        <v>9189.18</v>
      </c>
      <c r="AA77" s="65">
        <f t="shared" si="9"/>
        <v>272475.5699999996</v>
      </c>
    </row>
    <row r="78" spans="1:27" x14ac:dyDescent="0.15">
      <c r="A78" s="87">
        <f t="shared" si="6"/>
        <v>74</v>
      </c>
      <c r="B78" s="30">
        <v>19</v>
      </c>
      <c r="C78" s="30">
        <v>5</v>
      </c>
      <c r="D78" s="31">
        <v>5</v>
      </c>
      <c r="E78" s="31">
        <v>4</v>
      </c>
      <c r="F78" s="41"/>
      <c r="G78" s="33">
        <f>IF(B78=0,0,IF($A80=0,0,IF(B78=B77,0,VLOOKUP(B78,基本データ!$L$4:$R$33,2,0))))</f>
        <v>0</v>
      </c>
      <c r="H78" s="32">
        <f>IF(B78=0,0,IF($A80=0,0,IF(B78=B77,0,VLOOKUP(B78,基本データ!$L$4:$R$33,3,0))))</f>
        <v>0</v>
      </c>
      <c r="I78" s="33">
        <f>IF(C78=0,0,IF($A80=0,0,IF(C78=C77,0,VLOOKUP(C78,基本データ!$L$4:$R$33,2,0))))</f>
        <v>0</v>
      </c>
      <c r="J78" s="32">
        <f>IF(C78=0,0,IF($A80=0,0,IF(C78=C77,0,VLOOKUP(C78,基本データ!$L$4:$R$33,3,0))))</f>
        <v>0</v>
      </c>
      <c r="K78" s="33">
        <f>IF(D78=0,0,IF($A80=0,0,IF(D78=D77,0,VLOOKUP(D78,基本データ!$L$4:$R$33,2,0))))</f>
        <v>0</v>
      </c>
      <c r="L78" s="32">
        <f>IF(D78=0,0,IF($A80=0,0,IF(D78=D77,0,VLOOKUP(D78,基本データ!$L$4:$R$33,3,0))))</f>
        <v>0</v>
      </c>
      <c r="M78" s="46"/>
      <c r="N78" s="88"/>
      <c r="O78" s="89"/>
      <c r="P78" s="49"/>
      <c r="Q78" s="29">
        <f>VLOOKUP(B78,基本データ!$E$5:$G$34,3,0)*E78/2</f>
        <v>4.8</v>
      </c>
      <c r="R78" s="63"/>
      <c r="S78" s="64">
        <f t="shared" si="7"/>
        <v>1591.2</v>
      </c>
      <c r="T78" s="65">
        <f>SUM(S$4:S78)</f>
        <v>448357.92000000068</v>
      </c>
      <c r="U78" s="53"/>
      <c r="V78" s="29">
        <f>VLOOKUP(B78,基本データ!$E$5:$G$34,2,0)*E78/2</f>
        <v>32.520000000000003</v>
      </c>
      <c r="W78" s="64">
        <f t="shared" si="10"/>
        <v>10780.380000000001</v>
      </c>
      <c r="X78" s="65">
        <f>SUM(W$4:W78)</f>
        <v>730022.67000000027</v>
      </c>
      <c r="Y78" s="63"/>
      <c r="Z78" s="65">
        <f t="shared" si="8"/>
        <v>9189.18</v>
      </c>
      <c r="AA78" s="65">
        <f t="shared" si="9"/>
        <v>281664.74999999959</v>
      </c>
    </row>
    <row r="79" spans="1:27" x14ac:dyDescent="0.15">
      <c r="A79" s="87">
        <f t="shared" si="6"/>
        <v>75</v>
      </c>
      <c r="B79" s="30">
        <v>19</v>
      </c>
      <c r="C79" s="30">
        <v>5</v>
      </c>
      <c r="D79" s="31">
        <v>5</v>
      </c>
      <c r="E79" s="31">
        <v>4</v>
      </c>
      <c r="F79" s="41"/>
      <c r="G79" s="33">
        <f>IF(B79=0,0,IF($A81=0,0,IF(B79=B78,0,VLOOKUP(B79,基本データ!$L$4:$R$33,2,0))))</f>
        <v>0</v>
      </c>
      <c r="H79" s="32">
        <f>IF(B79=0,0,IF($A81=0,0,IF(B79=B78,0,VLOOKUP(B79,基本データ!$L$4:$R$33,3,0))))</f>
        <v>0</v>
      </c>
      <c r="I79" s="33">
        <f>IF(C79=0,0,IF($A81=0,0,IF(C79=C78,0,VLOOKUP(C79,基本データ!$L$4:$R$33,2,0))))</f>
        <v>0</v>
      </c>
      <c r="J79" s="32">
        <f>IF(C79=0,0,IF($A81=0,0,IF(C79=C78,0,VLOOKUP(C79,基本データ!$L$4:$R$33,3,0))))</f>
        <v>0</v>
      </c>
      <c r="K79" s="33">
        <f>IF(D79=0,0,IF($A81=0,0,IF(D79=D78,0,VLOOKUP(D79,基本データ!$L$4:$R$33,2,0))))</f>
        <v>0</v>
      </c>
      <c r="L79" s="32">
        <f>IF(D79=0,0,IF($A81=0,0,IF(D79=D78,0,VLOOKUP(D79,基本データ!$L$4:$R$33,3,0))))</f>
        <v>0</v>
      </c>
      <c r="M79" s="46"/>
      <c r="N79" s="88"/>
      <c r="O79" s="89"/>
      <c r="P79" s="49"/>
      <c r="Q79" s="29">
        <f>VLOOKUP(B79,基本データ!$E$5:$G$34,3,0)*E79/2</f>
        <v>4.8</v>
      </c>
      <c r="R79" s="63"/>
      <c r="S79" s="64">
        <f t="shared" si="7"/>
        <v>1591.2</v>
      </c>
      <c r="T79" s="65">
        <f>SUM(S$4:S79)</f>
        <v>449949.12000000069</v>
      </c>
      <c r="U79" s="53"/>
      <c r="V79" s="29">
        <f>VLOOKUP(B79,基本データ!$E$5:$G$34,2,0)*E79/2</f>
        <v>32.520000000000003</v>
      </c>
      <c r="W79" s="64">
        <f t="shared" si="10"/>
        <v>10780.380000000001</v>
      </c>
      <c r="X79" s="65">
        <f>SUM(W$4:W79)</f>
        <v>740803.05000000028</v>
      </c>
      <c r="Y79" s="63"/>
      <c r="Z79" s="65">
        <f t="shared" si="8"/>
        <v>9189.18</v>
      </c>
      <c r="AA79" s="65">
        <f t="shared" si="9"/>
        <v>290853.92999999959</v>
      </c>
    </row>
    <row r="80" spans="1:27" x14ac:dyDescent="0.15">
      <c r="A80" s="87">
        <f t="shared" si="6"/>
        <v>76</v>
      </c>
      <c r="B80" s="30">
        <v>19</v>
      </c>
      <c r="C80" s="30">
        <v>5</v>
      </c>
      <c r="D80" s="31">
        <v>5</v>
      </c>
      <c r="E80" s="31">
        <v>4</v>
      </c>
      <c r="F80" s="41"/>
      <c r="G80" s="33">
        <f>IF(B80=0,0,IF($A82=0,0,IF(B80=B79,0,VLOOKUP(B80,基本データ!$L$4:$R$33,2,0))))</f>
        <v>0</v>
      </c>
      <c r="H80" s="32">
        <f>IF(B80=0,0,IF($A82=0,0,IF(B80=B79,0,VLOOKUP(B80,基本データ!$L$4:$R$33,3,0))))</f>
        <v>0</v>
      </c>
      <c r="I80" s="33">
        <f>IF(C80=0,0,IF($A82=0,0,IF(C80=C79,0,VLOOKUP(C80,基本データ!$L$4:$R$33,2,0))))</f>
        <v>0</v>
      </c>
      <c r="J80" s="32">
        <f>IF(C80=0,0,IF($A82=0,0,IF(C80=C79,0,VLOOKUP(C80,基本データ!$L$4:$R$33,3,0))))</f>
        <v>0</v>
      </c>
      <c r="K80" s="33">
        <f>IF(D80=0,0,IF($A82=0,0,IF(D80=D79,0,VLOOKUP(D80,基本データ!$L$4:$R$33,2,0))))</f>
        <v>0</v>
      </c>
      <c r="L80" s="32">
        <f>IF(D80=0,0,IF($A82=0,0,IF(D80=D79,0,VLOOKUP(D80,基本データ!$L$4:$R$33,3,0))))</f>
        <v>0</v>
      </c>
      <c r="M80" s="46"/>
      <c r="N80" s="88"/>
      <c r="O80" s="89"/>
      <c r="P80" s="49"/>
      <c r="Q80" s="29">
        <f>VLOOKUP(B80,基本データ!$E$5:$G$34,3,0)*E80/2</f>
        <v>4.8</v>
      </c>
      <c r="R80" s="63"/>
      <c r="S80" s="64">
        <f t="shared" si="7"/>
        <v>1591.2</v>
      </c>
      <c r="T80" s="65">
        <f>SUM(S$4:S80)</f>
        <v>451540.32000000071</v>
      </c>
      <c r="U80" s="53"/>
      <c r="V80" s="29">
        <f>VLOOKUP(B80,基本データ!$E$5:$G$34,2,0)*E80/2</f>
        <v>32.520000000000003</v>
      </c>
      <c r="W80" s="64">
        <f t="shared" si="10"/>
        <v>10780.380000000001</v>
      </c>
      <c r="X80" s="65">
        <f>SUM(W$4:W80)</f>
        <v>751583.43000000028</v>
      </c>
      <c r="Y80" s="63"/>
      <c r="Z80" s="65">
        <f t="shared" si="8"/>
        <v>9189.18</v>
      </c>
      <c r="AA80" s="65">
        <f t="shared" si="9"/>
        <v>300043.10999999958</v>
      </c>
    </row>
    <row r="81" spans="1:27" x14ac:dyDescent="0.15">
      <c r="A81" s="87">
        <f t="shared" si="6"/>
        <v>77</v>
      </c>
      <c r="B81" s="30">
        <v>19</v>
      </c>
      <c r="C81" s="30">
        <v>5</v>
      </c>
      <c r="D81" s="31">
        <v>5</v>
      </c>
      <c r="E81" s="31">
        <v>4</v>
      </c>
      <c r="F81" s="41"/>
      <c r="G81" s="33">
        <f>IF(B81=0,0,IF($A83=0,0,IF(B81=B80,0,VLOOKUP(B81,基本データ!$L$4:$R$33,2,0))))</f>
        <v>0</v>
      </c>
      <c r="H81" s="32">
        <f>IF(B81=0,0,IF($A83=0,0,IF(B81=B80,0,VLOOKUP(B81,基本データ!$L$4:$R$33,3,0))))</f>
        <v>0</v>
      </c>
      <c r="I81" s="33">
        <f>IF(C81=0,0,IF($A83=0,0,IF(C81=C80,0,VLOOKUP(C81,基本データ!$L$4:$R$33,2,0))))</f>
        <v>0</v>
      </c>
      <c r="J81" s="32">
        <f>IF(C81=0,0,IF($A83=0,0,IF(C81=C80,0,VLOOKUP(C81,基本データ!$L$4:$R$33,3,0))))</f>
        <v>0</v>
      </c>
      <c r="K81" s="33">
        <f>IF(D81=0,0,IF($A83=0,0,IF(D81=D80,0,VLOOKUP(D81,基本データ!$L$4:$R$33,2,0))))</f>
        <v>0</v>
      </c>
      <c r="L81" s="32">
        <f>IF(D81=0,0,IF($A83=0,0,IF(D81=D80,0,VLOOKUP(D81,基本データ!$L$4:$R$33,3,0))))</f>
        <v>0</v>
      </c>
      <c r="M81" s="46"/>
      <c r="N81" s="88"/>
      <c r="O81" s="89"/>
      <c r="P81" s="49"/>
      <c r="Q81" s="29">
        <f>VLOOKUP(B81,基本データ!$E$5:$G$34,3,0)*E81/2</f>
        <v>4.8</v>
      </c>
      <c r="R81" s="63"/>
      <c r="S81" s="64">
        <f t="shared" si="7"/>
        <v>1591.2</v>
      </c>
      <c r="T81" s="65">
        <f>SUM(S$4:S81)</f>
        <v>453131.52000000072</v>
      </c>
      <c r="U81" s="53"/>
      <c r="V81" s="29">
        <f>VLOOKUP(B81,基本データ!$E$5:$G$34,2,0)*E81/2</f>
        <v>32.520000000000003</v>
      </c>
      <c r="W81" s="64">
        <f t="shared" si="10"/>
        <v>10780.380000000001</v>
      </c>
      <c r="X81" s="65">
        <f>SUM(W$4:W81)</f>
        <v>762363.81000000029</v>
      </c>
      <c r="Y81" s="63"/>
      <c r="Z81" s="65">
        <f t="shared" si="8"/>
        <v>9189.18</v>
      </c>
      <c r="AA81" s="65">
        <f t="shared" si="9"/>
        <v>309232.28999999957</v>
      </c>
    </row>
    <row r="82" spans="1:27" x14ac:dyDescent="0.15">
      <c r="A82" s="87">
        <f t="shared" si="6"/>
        <v>78</v>
      </c>
      <c r="B82" s="30">
        <v>19</v>
      </c>
      <c r="C82" s="30">
        <v>5</v>
      </c>
      <c r="D82" s="31">
        <v>5</v>
      </c>
      <c r="E82" s="31">
        <v>4</v>
      </c>
      <c r="F82" s="41"/>
      <c r="G82" s="33">
        <f>IF(B82=0,0,IF($A84=0,0,IF(B82=B81,0,VLOOKUP(B82,基本データ!$L$4:$R$33,2,0))))</f>
        <v>0</v>
      </c>
      <c r="H82" s="32">
        <f>IF(B82=0,0,IF($A84=0,0,IF(B82=B81,0,VLOOKUP(B82,基本データ!$L$4:$R$33,3,0))))</f>
        <v>0</v>
      </c>
      <c r="I82" s="33">
        <f>IF(C82=0,0,IF($A84=0,0,IF(C82=C81,0,VLOOKUP(C82,基本データ!$L$4:$R$33,2,0))))</f>
        <v>0</v>
      </c>
      <c r="J82" s="32">
        <f>IF(C82=0,0,IF($A84=0,0,IF(C82=C81,0,VLOOKUP(C82,基本データ!$L$4:$R$33,3,0))))</f>
        <v>0</v>
      </c>
      <c r="K82" s="33">
        <f>IF(D82=0,0,IF($A84=0,0,IF(D82=D81,0,VLOOKUP(D82,基本データ!$L$4:$R$33,2,0))))</f>
        <v>0</v>
      </c>
      <c r="L82" s="32">
        <f>IF(D82=0,0,IF($A84=0,0,IF(D82=D81,0,VLOOKUP(D82,基本データ!$L$4:$R$33,3,0))))</f>
        <v>0</v>
      </c>
      <c r="M82" s="46"/>
      <c r="N82" s="88"/>
      <c r="O82" s="89"/>
      <c r="P82" s="49"/>
      <c r="Q82" s="29">
        <f>VLOOKUP(B82,基本データ!$E$5:$G$34,3,0)*E82/2</f>
        <v>4.8</v>
      </c>
      <c r="R82" s="63"/>
      <c r="S82" s="64">
        <f t="shared" si="7"/>
        <v>1591.2</v>
      </c>
      <c r="T82" s="65">
        <f>SUM(S$4:S82)</f>
        <v>454722.72000000073</v>
      </c>
      <c r="U82" s="53"/>
      <c r="V82" s="29">
        <f>VLOOKUP(B82,基本データ!$E$5:$G$34,2,0)*E82/2</f>
        <v>32.520000000000003</v>
      </c>
      <c r="W82" s="64">
        <f t="shared" si="10"/>
        <v>10780.380000000001</v>
      </c>
      <c r="X82" s="65">
        <f>SUM(W$4:W82)</f>
        <v>773144.19000000029</v>
      </c>
      <c r="Y82" s="63"/>
      <c r="Z82" s="65">
        <f t="shared" si="8"/>
        <v>9189.18</v>
      </c>
      <c r="AA82" s="65">
        <f t="shared" si="9"/>
        <v>318421.46999999956</v>
      </c>
    </row>
    <row r="83" spans="1:27" x14ac:dyDescent="0.15">
      <c r="A83" s="87">
        <f t="shared" si="6"/>
        <v>79</v>
      </c>
      <c r="B83" s="30">
        <v>19</v>
      </c>
      <c r="C83" s="30">
        <v>5</v>
      </c>
      <c r="D83" s="31">
        <v>5</v>
      </c>
      <c r="E83" s="31">
        <v>4</v>
      </c>
      <c r="F83" s="41"/>
      <c r="G83" s="33">
        <f>IF(B83=0,0,IF($A85=0,0,IF(B83=B82,0,VLOOKUP(B83,基本データ!$L$4:$R$33,2,0))))</f>
        <v>0</v>
      </c>
      <c r="H83" s="32">
        <f>IF(B83=0,0,IF($A85=0,0,IF(B83=B82,0,VLOOKUP(B83,基本データ!$L$4:$R$33,3,0))))</f>
        <v>0</v>
      </c>
      <c r="I83" s="33">
        <f>IF(C83=0,0,IF($A85=0,0,IF(C83=C82,0,VLOOKUP(C83,基本データ!$L$4:$R$33,2,0))))</f>
        <v>0</v>
      </c>
      <c r="J83" s="32">
        <f>IF(C83=0,0,IF($A85=0,0,IF(C83=C82,0,VLOOKUP(C83,基本データ!$L$4:$R$33,3,0))))</f>
        <v>0</v>
      </c>
      <c r="K83" s="33">
        <f>IF(D83=0,0,IF($A85=0,0,IF(D83=D82,0,VLOOKUP(D83,基本データ!$L$4:$R$33,2,0))))</f>
        <v>0</v>
      </c>
      <c r="L83" s="32">
        <f>IF(D83=0,0,IF($A85=0,0,IF(D83=D82,0,VLOOKUP(D83,基本データ!$L$4:$R$33,3,0))))</f>
        <v>0</v>
      </c>
      <c r="M83" s="46"/>
      <c r="N83" s="88"/>
      <c r="O83" s="89"/>
      <c r="P83" s="49"/>
      <c r="Q83" s="29">
        <f>VLOOKUP(B83,基本データ!$E$5:$G$34,3,0)*E83/2</f>
        <v>4.8</v>
      </c>
      <c r="R83" s="63"/>
      <c r="S83" s="64">
        <f t="shared" si="7"/>
        <v>1591.2</v>
      </c>
      <c r="T83" s="65">
        <f>SUM(S$4:S83)</f>
        <v>456313.92000000074</v>
      </c>
      <c r="U83" s="53"/>
      <c r="V83" s="29">
        <f>VLOOKUP(B83,基本データ!$E$5:$G$34,2,0)*E83/2</f>
        <v>32.520000000000003</v>
      </c>
      <c r="W83" s="64">
        <f t="shared" si="10"/>
        <v>10780.380000000001</v>
      </c>
      <c r="X83" s="65">
        <f>SUM(W$4:W83)</f>
        <v>783924.5700000003</v>
      </c>
      <c r="Y83" s="63"/>
      <c r="Z83" s="65">
        <f t="shared" si="8"/>
        <v>9189.18</v>
      </c>
      <c r="AA83" s="65">
        <f t="shared" si="9"/>
        <v>327610.64999999956</v>
      </c>
    </row>
    <row r="84" spans="1:27" x14ac:dyDescent="0.15">
      <c r="A84" s="87">
        <f t="shared" si="6"/>
        <v>80</v>
      </c>
      <c r="B84" s="30">
        <v>19</v>
      </c>
      <c r="C84" s="30">
        <v>5</v>
      </c>
      <c r="D84" s="31">
        <v>5</v>
      </c>
      <c r="E84" s="31">
        <v>4</v>
      </c>
      <c r="F84" s="41"/>
      <c r="G84" s="33">
        <f>IF(B84=0,0,IF($A86=0,0,IF(B84=B83,0,VLOOKUP(B84,基本データ!$L$4:$R$33,2,0))))</f>
        <v>0</v>
      </c>
      <c r="H84" s="32">
        <f>IF(B84=0,0,IF($A86=0,0,IF(B84=B83,0,VLOOKUP(B84,基本データ!$L$4:$R$33,3,0))))</f>
        <v>0</v>
      </c>
      <c r="I84" s="33">
        <f>IF(C84=0,0,IF($A86=0,0,IF(C84=C83,0,VLOOKUP(C84,基本データ!$L$4:$R$33,2,0))))</f>
        <v>0</v>
      </c>
      <c r="J84" s="32">
        <f>IF(C84=0,0,IF($A86=0,0,IF(C84=C83,0,VLOOKUP(C84,基本データ!$L$4:$R$33,3,0))))</f>
        <v>0</v>
      </c>
      <c r="K84" s="33">
        <f>IF(D84=0,0,IF($A86=0,0,IF(D84=D83,0,VLOOKUP(D84,基本データ!$L$4:$R$33,2,0))))</f>
        <v>0</v>
      </c>
      <c r="L84" s="32">
        <f>IF(D84=0,0,IF($A86=0,0,IF(D84=D83,0,VLOOKUP(D84,基本データ!$L$4:$R$33,3,0))))</f>
        <v>0</v>
      </c>
      <c r="M84" s="46"/>
      <c r="N84" s="88"/>
      <c r="O84" s="89"/>
      <c r="P84" s="49"/>
      <c r="Q84" s="29">
        <f>VLOOKUP(B84,基本データ!$E$5:$G$34,3,0)*E84/2</f>
        <v>4.8</v>
      </c>
      <c r="R84" s="63"/>
      <c r="S84" s="64">
        <f t="shared" si="7"/>
        <v>1591.2</v>
      </c>
      <c r="T84" s="65">
        <f>SUM(S$4:S84)</f>
        <v>457905.12000000075</v>
      </c>
      <c r="U84" s="53"/>
      <c r="V84" s="29">
        <f>VLOOKUP(B84,基本データ!$E$5:$G$34,2,0)*E84/2</f>
        <v>32.520000000000003</v>
      </c>
      <c r="W84" s="64">
        <f t="shared" si="10"/>
        <v>10780.380000000001</v>
      </c>
      <c r="X84" s="65">
        <f>SUM(W$4:W84)</f>
        <v>794704.9500000003</v>
      </c>
      <c r="Y84" s="63"/>
      <c r="Z84" s="65">
        <f t="shared" si="8"/>
        <v>9189.18</v>
      </c>
      <c r="AA84" s="65">
        <f t="shared" si="9"/>
        <v>336799.82999999955</v>
      </c>
    </row>
    <row r="85" spans="1:27" x14ac:dyDescent="0.15">
      <c r="A85" s="87">
        <f t="shared" si="6"/>
        <v>81</v>
      </c>
      <c r="B85" s="30">
        <v>19</v>
      </c>
      <c r="C85" s="30">
        <v>5</v>
      </c>
      <c r="D85" s="31">
        <v>5</v>
      </c>
      <c r="E85" s="31">
        <v>4</v>
      </c>
      <c r="F85" s="41"/>
      <c r="G85" s="33">
        <f>IF(B85=0,0,IF($A87=0,0,IF(B85=B84,0,VLOOKUP(B85,基本データ!$L$4:$R$33,2,0))))</f>
        <v>0</v>
      </c>
      <c r="H85" s="32">
        <f>IF(B85=0,0,IF($A87=0,0,IF(B85=B84,0,VLOOKUP(B85,基本データ!$L$4:$R$33,3,0))))</f>
        <v>0</v>
      </c>
      <c r="I85" s="33">
        <f>IF(C85=0,0,IF($A87=0,0,IF(C85=C84,0,VLOOKUP(C85,基本データ!$L$4:$R$33,2,0))))</f>
        <v>0</v>
      </c>
      <c r="J85" s="32">
        <f>IF(C85=0,0,IF($A87=0,0,IF(C85=C84,0,VLOOKUP(C85,基本データ!$L$4:$R$33,3,0))))</f>
        <v>0</v>
      </c>
      <c r="K85" s="33">
        <f>IF(D85=0,0,IF($A87=0,0,IF(D85=D84,0,VLOOKUP(D85,基本データ!$L$4:$R$33,2,0))))</f>
        <v>0</v>
      </c>
      <c r="L85" s="32">
        <f>IF(D85=0,0,IF($A87=0,0,IF(D85=D84,0,VLOOKUP(D85,基本データ!$L$4:$R$33,3,0))))</f>
        <v>0</v>
      </c>
      <c r="M85" s="46"/>
      <c r="N85" s="88"/>
      <c r="O85" s="89"/>
      <c r="P85" s="49"/>
      <c r="Q85" s="29">
        <f>VLOOKUP(B85,基本データ!$E$5:$G$34,3,0)*E85/2</f>
        <v>4.8</v>
      </c>
      <c r="R85" s="63"/>
      <c r="S85" s="64">
        <f t="shared" si="7"/>
        <v>1591.2</v>
      </c>
      <c r="T85" s="65">
        <f>SUM(S$4:S85)</f>
        <v>459496.32000000076</v>
      </c>
      <c r="U85" s="53"/>
      <c r="V85" s="29">
        <f>VLOOKUP(B85,基本データ!$E$5:$G$34,2,0)*E85/2</f>
        <v>32.520000000000003</v>
      </c>
      <c r="W85" s="64">
        <f t="shared" si="10"/>
        <v>10780.380000000001</v>
      </c>
      <c r="X85" s="65">
        <f>SUM(W$4:W85)</f>
        <v>805485.33000000031</v>
      </c>
      <c r="Y85" s="63"/>
      <c r="Z85" s="65">
        <f t="shared" si="8"/>
        <v>9189.18</v>
      </c>
      <c r="AA85" s="65">
        <f t="shared" si="9"/>
        <v>345989.00999999954</v>
      </c>
    </row>
    <row r="86" spans="1:27" x14ac:dyDescent="0.15">
      <c r="A86" s="87">
        <f t="shared" si="6"/>
        <v>82</v>
      </c>
      <c r="B86" s="30">
        <v>19</v>
      </c>
      <c r="C86" s="30">
        <v>5</v>
      </c>
      <c r="D86" s="31">
        <v>5</v>
      </c>
      <c r="E86" s="31">
        <v>4</v>
      </c>
      <c r="F86" s="41"/>
      <c r="G86" s="33">
        <f>IF(B86=0,0,IF($A88=0,0,IF(B86=B85,0,VLOOKUP(B86,基本データ!$L$4:$R$33,2,0))))</f>
        <v>0</v>
      </c>
      <c r="H86" s="32">
        <f>IF(B86=0,0,IF($A88=0,0,IF(B86=B85,0,VLOOKUP(B86,基本データ!$L$4:$R$33,3,0))))</f>
        <v>0</v>
      </c>
      <c r="I86" s="33">
        <f>IF(C86=0,0,IF($A88=0,0,IF(C86=C85,0,VLOOKUP(C86,基本データ!$L$4:$R$33,2,0))))</f>
        <v>0</v>
      </c>
      <c r="J86" s="32">
        <f>IF(C86=0,0,IF($A88=0,0,IF(C86=C85,0,VLOOKUP(C86,基本データ!$L$4:$R$33,3,0))))</f>
        <v>0</v>
      </c>
      <c r="K86" s="33">
        <f>IF(D86=0,0,IF($A88=0,0,IF(D86=D85,0,VLOOKUP(D86,基本データ!$L$4:$R$33,2,0))))</f>
        <v>0</v>
      </c>
      <c r="L86" s="32">
        <f>IF(D86=0,0,IF($A88=0,0,IF(D86=D85,0,VLOOKUP(D86,基本データ!$L$4:$R$33,3,0))))</f>
        <v>0</v>
      </c>
      <c r="M86" s="46"/>
      <c r="N86" s="88"/>
      <c r="O86" s="89"/>
      <c r="P86" s="49"/>
      <c r="Q86" s="29">
        <f>VLOOKUP(B86,基本データ!$E$5:$G$34,3,0)*E86/2</f>
        <v>4.8</v>
      </c>
      <c r="R86" s="63"/>
      <c r="S86" s="64">
        <f t="shared" si="7"/>
        <v>1591.2</v>
      </c>
      <c r="T86" s="65">
        <f>SUM(S$4:S86)</f>
        <v>461087.52000000078</v>
      </c>
      <c r="U86" s="53"/>
      <c r="V86" s="29">
        <f>VLOOKUP(B86,基本データ!$E$5:$G$34,2,0)*E86/2</f>
        <v>32.520000000000003</v>
      </c>
      <c r="W86" s="64">
        <f t="shared" si="10"/>
        <v>10780.380000000001</v>
      </c>
      <c r="X86" s="65">
        <f>SUM(W$4:W86)</f>
        <v>816265.71000000031</v>
      </c>
      <c r="Y86" s="63"/>
      <c r="Z86" s="65">
        <f t="shared" si="8"/>
        <v>9189.18</v>
      </c>
      <c r="AA86" s="65">
        <f t="shared" si="9"/>
        <v>355178.18999999954</v>
      </c>
    </row>
    <row r="87" spans="1:27" x14ac:dyDescent="0.15">
      <c r="A87" s="87">
        <f t="shared" si="6"/>
        <v>83</v>
      </c>
      <c r="B87" s="30">
        <v>19</v>
      </c>
      <c r="C87" s="30">
        <v>5</v>
      </c>
      <c r="D87" s="31">
        <v>5</v>
      </c>
      <c r="E87" s="31">
        <v>4</v>
      </c>
      <c r="F87" s="41"/>
      <c r="G87" s="33">
        <f>IF(B87=0,0,IF($A89=0,0,IF(B87=B86,0,VLOOKUP(B87,基本データ!$L$4:$R$33,2,0))))</f>
        <v>0</v>
      </c>
      <c r="H87" s="32">
        <f>IF(B87=0,0,IF($A89=0,0,IF(B87=B86,0,VLOOKUP(B87,基本データ!$L$4:$R$33,3,0))))</f>
        <v>0</v>
      </c>
      <c r="I87" s="33">
        <f>IF(C87=0,0,IF($A89=0,0,IF(C87=C86,0,VLOOKUP(C87,基本データ!$L$4:$R$33,2,0))))</f>
        <v>0</v>
      </c>
      <c r="J87" s="32">
        <f>IF(C87=0,0,IF($A89=0,0,IF(C87=C86,0,VLOOKUP(C87,基本データ!$L$4:$R$33,3,0))))</f>
        <v>0</v>
      </c>
      <c r="K87" s="33">
        <f>IF(D87=0,0,IF($A89=0,0,IF(D87=D86,0,VLOOKUP(D87,基本データ!$L$4:$R$33,2,0))))</f>
        <v>0</v>
      </c>
      <c r="L87" s="32">
        <f>IF(D87=0,0,IF($A89=0,0,IF(D87=D86,0,VLOOKUP(D87,基本データ!$L$4:$R$33,3,0))))</f>
        <v>0</v>
      </c>
      <c r="M87" s="46"/>
      <c r="N87" s="88"/>
      <c r="O87" s="89"/>
      <c r="P87" s="49"/>
      <c r="Q87" s="29">
        <f>VLOOKUP(B87,基本データ!$E$5:$G$34,3,0)*E87/2</f>
        <v>4.8</v>
      </c>
      <c r="R87" s="63"/>
      <c r="S87" s="64">
        <f t="shared" si="7"/>
        <v>1591.2</v>
      </c>
      <c r="T87" s="65">
        <f>SUM(S$4:S87)</f>
        <v>462678.72000000079</v>
      </c>
      <c r="U87" s="53"/>
      <c r="V87" s="29">
        <f>VLOOKUP(B87,基本データ!$E$5:$G$34,2,0)*E87/2</f>
        <v>32.520000000000003</v>
      </c>
      <c r="W87" s="64">
        <f t="shared" si="10"/>
        <v>10780.380000000001</v>
      </c>
      <c r="X87" s="65">
        <f>SUM(W$4:W87)</f>
        <v>827046.09000000032</v>
      </c>
      <c r="Y87" s="63"/>
      <c r="Z87" s="65">
        <f t="shared" si="8"/>
        <v>9189.18</v>
      </c>
      <c r="AA87" s="65">
        <f t="shared" si="9"/>
        <v>364367.36999999953</v>
      </c>
    </row>
    <row r="88" spans="1:27" x14ac:dyDescent="0.15">
      <c r="A88" s="87">
        <f t="shared" si="6"/>
        <v>84</v>
      </c>
      <c r="B88" s="30">
        <v>19</v>
      </c>
      <c r="C88" s="30">
        <v>5</v>
      </c>
      <c r="D88" s="31">
        <v>5</v>
      </c>
      <c r="E88" s="31">
        <v>4</v>
      </c>
      <c r="F88" s="41"/>
      <c r="G88" s="33">
        <f>IF(B88=0,0,IF($A90=0,0,IF(B88=B87,0,VLOOKUP(B88,基本データ!$L$4:$R$33,2,0))))</f>
        <v>0</v>
      </c>
      <c r="H88" s="32">
        <f>IF(B88=0,0,IF($A90=0,0,IF(B88=B87,0,VLOOKUP(B88,基本データ!$L$4:$R$33,3,0))))</f>
        <v>0</v>
      </c>
      <c r="I88" s="33">
        <f>IF(C88=0,0,IF($A90=0,0,IF(C88=C87,0,VLOOKUP(C88,基本データ!$L$4:$R$33,2,0))))</f>
        <v>0</v>
      </c>
      <c r="J88" s="32">
        <f>IF(C88=0,0,IF($A90=0,0,IF(C88=C87,0,VLOOKUP(C88,基本データ!$L$4:$R$33,3,0))))</f>
        <v>0</v>
      </c>
      <c r="K88" s="33">
        <f>IF(D88=0,0,IF($A90=0,0,IF(D88=D87,0,VLOOKUP(D88,基本データ!$L$4:$R$33,2,0))))</f>
        <v>0</v>
      </c>
      <c r="L88" s="32">
        <f>IF(D88=0,0,IF($A90=0,0,IF(D88=D87,0,VLOOKUP(D88,基本データ!$L$4:$R$33,3,0))))</f>
        <v>0</v>
      </c>
      <c r="M88" s="46"/>
      <c r="N88" s="88"/>
      <c r="O88" s="89"/>
      <c r="P88" s="49"/>
      <c r="Q88" s="29">
        <f>VLOOKUP(B88,基本データ!$E$5:$G$34,3,0)*E88/2</f>
        <v>4.8</v>
      </c>
      <c r="R88" s="63"/>
      <c r="S88" s="64">
        <f t="shared" si="7"/>
        <v>1591.2</v>
      </c>
      <c r="T88" s="65">
        <f>SUM(S$4:S88)</f>
        <v>464269.9200000008</v>
      </c>
      <c r="U88" s="53"/>
      <c r="V88" s="29">
        <f>VLOOKUP(B88,基本データ!$E$5:$G$34,2,0)*E88/2</f>
        <v>32.520000000000003</v>
      </c>
      <c r="W88" s="64">
        <f t="shared" si="10"/>
        <v>10780.380000000001</v>
      </c>
      <c r="X88" s="65">
        <f>SUM(W$4:W88)</f>
        <v>837826.47000000032</v>
      </c>
      <c r="Y88" s="63"/>
      <c r="Z88" s="65">
        <f t="shared" si="8"/>
        <v>9189.18</v>
      </c>
      <c r="AA88" s="65">
        <f t="shared" si="9"/>
        <v>373556.54999999952</v>
      </c>
    </row>
    <row r="89" spans="1:27" x14ac:dyDescent="0.15">
      <c r="A89" s="87">
        <f t="shared" si="6"/>
        <v>85</v>
      </c>
      <c r="B89" s="30">
        <v>19</v>
      </c>
      <c r="C89" s="30">
        <v>5</v>
      </c>
      <c r="D89" s="31">
        <v>5</v>
      </c>
      <c r="E89" s="31">
        <v>4</v>
      </c>
      <c r="F89" s="41"/>
      <c r="G89" s="33">
        <f>IF(B89=0,0,IF($A91=0,0,IF(B89=B88,0,VLOOKUP(B89,基本データ!$L$4:$R$33,2,0))))</f>
        <v>0</v>
      </c>
      <c r="H89" s="32">
        <f>IF(B89=0,0,IF($A91=0,0,IF(B89=B88,0,VLOOKUP(B89,基本データ!$L$4:$R$33,3,0))))</f>
        <v>0</v>
      </c>
      <c r="I89" s="33">
        <f>IF(C89=0,0,IF($A91=0,0,IF(C89=C88,0,VLOOKUP(C89,基本データ!$L$4:$R$33,2,0))))</f>
        <v>0</v>
      </c>
      <c r="J89" s="32">
        <f>IF(C89=0,0,IF($A91=0,0,IF(C89=C88,0,VLOOKUP(C89,基本データ!$L$4:$R$33,3,0))))</f>
        <v>0</v>
      </c>
      <c r="K89" s="33">
        <f>IF(D89=0,0,IF($A91=0,0,IF(D89=D88,0,VLOOKUP(D89,基本データ!$L$4:$R$33,2,0))))</f>
        <v>0</v>
      </c>
      <c r="L89" s="32">
        <f>IF(D89=0,0,IF($A91=0,0,IF(D89=D88,0,VLOOKUP(D89,基本データ!$L$4:$R$33,3,0))))</f>
        <v>0</v>
      </c>
      <c r="M89" s="46"/>
      <c r="N89" s="88"/>
      <c r="O89" s="89"/>
      <c r="P89" s="49"/>
      <c r="Q89" s="29">
        <f>VLOOKUP(B89,基本データ!$E$5:$G$34,3,0)*E89/2</f>
        <v>4.8</v>
      </c>
      <c r="R89" s="63"/>
      <c r="S89" s="64">
        <f t="shared" si="7"/>
        <v>1591.2</v>
      </c>
      <c r="T89" s="65">
        <f>SUM(S$4:S89)</f>
        <v>465861.12000000081</v>
      </c>
      <c r="U89" s="53"/>
      <c r="V89" s="29">
        <f>VLOOKUP(B89,基本データ!$E$5:$G$34,2,0)*E89/2</f>
        <v>32.520000000000003</v>
      </c>
      <c r="W89" s="64">
        <f t="shared" si="10"/>
        <v>10780.380000000001</v>
      </c>
      <c r="X89" s="65">
        <f>SUM(W$4:W89)</f>
        <v>848606.85000000033</v>
      </c>
      <c r="Y89" s="63"/>
      <c r="Z89" s="65">
        <f t="shared" si="8"/>
        <v>9189.18</v>
      </c>
      <c r="AA89" s="65">
        <f t="shared" si="9"/>
        <v>382745.72999999952</v>
      </c>
    </row>
    <row r="90" spans="1:27" x14ac:dyDescent="0.15">
      <c r="A90" s="87">
        <f t="shared" si="6"/>
        <v>86</v>
      </c>
      <c r="B90" s="30">
        <v>19</v>
      </c>
      <c r="C90" s="30">
        <v>5</v>
      </c>
      <c r="D90" s="31">
        <v>5</v>
      </c>
      <c r="E90" s="31">
        <v>4</v>
      </c>
      <c r="F90" s="41"/>
      <c r="G90" s="33">
        <f>IF(B90=0,0,IF($A92=0,0,IF(B90=B89,0,VLOOKUP(B90,基本データ!$L$4:$R$33,2,0))))</f>
        <v>0</v>
      </c>
      <c r="H90" s="32">
        <f>IF(B90=0,0,IF($A92=0,0,IF(B90=B89,0,VLOOKUP(B90,基本データ!$L$4:$R$33,3,0))))</f>
        <v>0</v>
      </c>
      <c r="I90" s="33">
        <f>IF(C90=0,0,IF($A92=0,0,IF(C90=C89,0,VLOOKUP(C90,基本データ!$L$4:$R$33,2,0))))</f>
        <v>0</v>
      </c>
      <c r="J90" s="32">
        <f>IF(C90=0,0,IF($A92=0,0,IF(C90=C89,0,VLOOKUP(C90,基本データ!$L$4:$R$33,3,0))))</f>
        <v>0</v>
      </c>
      <c r="K90" s="33">
        <f>IF(D90=0,0,IF($A92=0,0,IF(D90=D89,0,VLOOKUP(D90,基本データ!$L$4:$R$33,2,0))))</f>
        <v>0</v>
      </c>
      <c r="L90" s="32">
        <f>IF(D90=0,0,IF($A92=0,0,IF(D90=D89,0,VLOOKUP(D90,基本データ!$L$4:$R$33,3,0))))</f>
        <v>0</v>
      </c>
      <c r="M90" s="46"/>
      <c r="N90" s="88"/>
      <c r="O90" s="89"/>
      <c r="P90" s="49"/>
      <c r="Q90" s="29">
        <f>VLOOKUP(B90,基本データ!$E$5:$G$34,3,0)*E90/2</f>
        <v>4.8</v>
      </c>
      <c r="R90" s="63"/>
      <c r="S90" s="64">
        <f t="shared" si="7"/>
        <v>1591.2</v>
      </c>
      <c r="T90" s="65">
        <f>SUM(S$4:S90)</f>
        <v>467452.32000000082</v>
      </c>
      <c r="U90" s="53"/>
      <c r="V90" s="29">
        <f>VLOOKUP(B90,基本データ!$E$5:$G$34,2,0)*E90/2</f>
        <v>32.520000000000003</v>
      </c>
      <c r="W90" s="64">
        <f t="shared" si="10"/>
        <v>10780.380000000001</v>
      </c>
      <c r="X90" s="65">
        <f>SUM(W$4:W90)</f>
        <v>859387.23000000033</v>
      </c>
      <c r="Y90" s="63"/>
      <c r="Z90" s="65">
        <f t="shared" si="8"/>
        <v>9189.18</v>
      </c>
      <c r="AA90" s="65">
        <f t="shared" si="9"/>
        <v>391934.90999999951</v>
      </c>
    </row>
    <row r="91" spans="1:27" x14ac:dyDescent="0.15">
      <c r="A91" s="87">
        <f t="shared" si="6"/>
        <v>87</v>
      </c>
      <c r="B91" s="30">
        <v>19</v>
      </c>
      <c r="C91" s="30">
        <v>5</v>
      </c>
      <c r="D91" s="31">
        <v>5</v>
      </c>
      <c r="E91" s="31">
        <v>4</v>
      </c>
      <c r="F91" s="41"/>
      <c r="G91" s="33">
        <f>IF(B91=0,0,IF($A93=0,0,IF(B91=B90,0,VLOOKUP(B91,基本データ!$L$4:$R$33,2,0))))</f>
        <v>0</v>
      </c>
      <c r="H91" s="32">
        <f>IF(B91=0,0,IF($A93=0,0,IF(B91=B90,0,VLOOKUP(B91,基本データ!$L$4:$R$33,3,0))))</f>
        <v>0</v>
      </c>
      <c r="I91" s="33">
        <f>IF(C91=0,0,IF($A93=0,0,IF(C91=C90,0,VLOOKUP(C91,基本データ!$L$4:$R$33,2,0))))</f>
        <v>0</v>
      </c>
      <c r="J91" s="32">
        <f>IF(C91=0,0,IF($A93=0,0,IF(C91=C90,0,VLOOKUP(C91,基本データ!$L$4:$R$33,3,0))))</f>
        <v>0</v>
      </c>
      <c r="K91" s="33">
        <f>IF(D91=0,0,IF($A93=0,0,IF(D91=D90,0,VLOOKUP(D91,基本データ!$L$4:$R$33,2,0))))</f>
        <v>0</v>
      </c>
      <c r="L91" s="32">
        <f>IF(D91=0,0,IF($A93=0,0,IF(D91=D90,0,VLOOKUP(D91,基本データ!$L$4:$R$33,3,0))))</f>
        <v>0</v>
      </c>
      <c r="M91" s="46"/>
      <c r="N91" s="88"/>
      <c r="O91" s="89"/>
      <c r="P91" s="49"/>
      <c r="Q91" s="29">
        <f>VLOOKUP(B91,基本データ!$E$5:$G$34,3,0)*E91/2</f>
        <v>4.8</v>
      </c>
      <c r="R91" s="63"/>
      <c r="S91" s="64">
        <f t="shared" si="7"/>
        <v>1591.2</v>
      </c>
      <c r="T91" s="65">
        <f>SUM(S$4:S91)</f>
        <v>469043.52000000083</v>
      </c>
      <c r="U91" s="53"/>
      <c r="V91" s="29">
        <f>VLOOKUP(B91,基本データ!$E$5:$G$34,2,0)*E91/2</f>
        <v>32.520000000000003</v>
      </c>
      <c r="W91" s="64">
        <f t="shared" si="10"/>
        <v>10780.380000000001</v>
      </c>
      <c r="X91" s="65">
        <f>SUM(W$4:W91)</f>
        <v>870167.61000000034</v>
      </c>
      <c r="Y91" s="63"/>
      <c r="Z91" s="65">
        <f t="shared" si="8"/>
        <v>9189.18</v>
      </c>
      <c r="AA91" s="65">
        <f t="shared" si="9"/>
        <v>401124.0899999995</v>
      </c>
    </row>
    <row r="92" spans="1:27" x14ac:dyDescent="0.15">
      <c r="A92" s="87">
        <f t="shared" si="6"/>
        <v>88</v>
      </c>
      <c r="B92" s="30">
        <v>19</v>
      </c>
      <c r="C92" s="30">
        <v>5</v>
      </c>
      <c r="D92" s="31">
        <v>5</v>
      </c>
      <c r="E92" s="31">
        <v>4</v>
      </c>
      <c r="F92" s="41"/>
      <c r="G92" s="33">
        <f>IF(B92=0,0,IF($A94=0,0,IF(B92=B91,0,VLOOKUP(B92,基本データ!$L$4:$R$33,2,0))))</f>
        <v>0</v>
      </c>
      <c r="H92" s="32">
        <f>IF(B92=0,0,IF($A94=0,0,IF(B92=B91,0,VLOOKUP(B92,基本データ!$L$4:$R$33,3,0))))</f>
        <v>0</v>
      </c>
      <c r="I92" s="33">
        <f>IF(C92=0,0,IF($A94=0,0,IF(C92=C91,0,VLOOKUP(C92,基本データ!$L$4:$R$33,2,0))))</f>
        <v>0</v>
      </c>
      <c r="J92" s="32">
        <f>IF(C92=0,0,IF($A94=0,0,IF(C92=C91,0,VLOOKUP(C92,基本データ!$L$4:$R$33,3,0))))</f>
        <v>0</v>
      </c>
      <c r="K92" s="33">
        <f>IF(D92=0,0,IF($A94=0,0,IF(D92=D91,0,VLOOKUP(D92,基本データ!$L$4:$R$33,2,0))))</f>
        <v>0</v>
      </c>
      <c r="L92" s="32">
        <f>IF(D92=0,0,IF($A94=0,0,IF(D92=D91,0,VLOOKUP(D92,基本データ!$L$4:$R$33,3,0))))</f>
        <v>0</v>
      </c>
      <c r="M92" s="46"/>
      <c r="N92" s="88"/>
      <c r="O92" s="89"/>
      <c r="P92" s="49"/>
      <c r="Q92" s="29">
        <f>VLOOKUP(B92,基本データ!$E$5:$G$34,3,0)*E92/2</f>
        <v>4.8</v>
      </c>
      <c r="R92" s="63"/>
      <c r="S92" s="64">
        <f t="shared" si="7"/>
        <v>1591.2</v>
      </c>
      <c r="T92" s="65">
        <f>SUM(S$4:S92)</f>
        <v>470634.72000000085</v>
      </c>
      <c r="U92" s="53"/>
      <c r="V92" s="29">
        <f>VLOOKUP(B92,基本データ!$E$5:$G$34,2,0)*E92/2</f>
        <v>32.520000000000003</v>
      </c>
      <c r="W92" s="64">
        <f t="shared" si="10"/>
        <v>10780.380000000001</v>
      </c>
      <c r="X92" s="65">
        <f>SUM(W$4:W92)</f>
        <v>880947.99000000034</v>
      </c>
      <c r="Y92" s="63"/>
      <c r="Z92" s="65">
        <f t="shared" si="8"/>
        <v>9189.18</v>
      </c>
      <c r="AA92" s="65">
        <f t="shared" si="9"/>
        <v>410313.26999999949</v>
      </c>
    </row>
    <row r="93" spans="1:27" x14ac:dyDescent="0.15">
      <c r="A93" s="87">
        <f t="shared" si="6"/>
        <v>89</v>
      </c>
      <c r="B93" s="30">
        <v>19</v>
      </c>
      <c r="C93" s="30">
        <v>5</v>
      </c>
      <c r="D93" s="31">
        <v>5</v>
      </c>
      <c r="E93" s="31">
        <v>4</v>
      </c>
      <c r="F93" s="41"/>
      <c r="G93" s="33">
        <f>IF(B93=0,0,IF($A95=0,0,IF(B93=B92,0,VLOOKUP(B93,基本データ!$L$4:$R$33,2,0))))</f>
        <v>0</v>
      </c>
      <c r="H93" s="32">
        <f>IF(B93=0,0,IF($A95=0,0,IF(B93=B92,0,VLOOKUP(B93,基本データ!$L$4:$R$33,3,0))))</f>
        <v>0</v>
      </c>
      <c r="I93" s="33">
        <f>IF(C93=0,0,IF($A95=0,0,IF(C93=C92,0,VLOOKUP(C93,基本データ!$L$4:$R$33,2,0))))</f>
        <v>0</v>
      </c>
      <c r="J93" s="32">
        <f>IF(C93=0,0,IF($A95=0,0,IF(C93=C92,0,VLOOKUP(C93,基本データ!$L$4:$R$33,3,0))))</f>
        <v>0</v>
      </c>
      <c r="K93" s="33">
        <f>IF(D93=0,0,IF($A95=0,0,IF(D93=D92,0,VLOOKUP(D93,基本データ!$L$4:$R$33,2,0))))</f>
        <v>0</v>
      </c>
      <c r="L93" s="32">
        <f>IF(D93=0,0,IF($A95=0,0,IF(D93=D92,0,VLOOKUP(D93,基本データ!$L$4:$R$33,3,0))))</f>
        <v>0</v>
      </c>
      <c r="M93" s="46"/>
      <c r="N93" s="88"/>
      <c r="O93" s="89"/>
      <c r="P93" s="49"/>
      <c r="Q93" s="29">
        <f>VLOOKUP(B93,基本データ!$E$5:$G$34,3,0)*E93/2</f>
        <v>4.8</v>
      </c>
      <c r="R93" s="63"/>
      <c r="S93" s="64">
        <f t="shared" si="7"/>
        <v>1591.2</v>
      </c>
      <c r="T93" s="65">
        <f>SUM(S$4:S93)</f>
        <v>472225.92000000086</v>
      </c>
      <c r="U93" s="53"/>
      <c r="V93" s="29">
        <f>VLOOKUP(B93,基本データ!$E$5:$G$34,2,0)*E93/2</f>
        <v>32.520000000000003</v>
      </c>
      <c r="W93" s="64">
        <f t="shared" si="10"/>
        <v>10780.380000000001</v>
      </c>
      <c r="X93" s="65">
        <f>SUM(W$4:W93)</f>
        <v>891728.37000000034</v>
      </c>
      <c r="Y93" s="63"/>
      <c r="Z93" s="65">
        <f t="shared" si="8"/>
        <v>9189.18</v>
      </c>
      <c r="AA93" s="65">
        <f t="shared" si="9"/>
        <v>419502.44999999949</v>
      </c>
    </row>
    <row r="94" spans="1:27" x14ac:dyDescent="0.15">
      <c r="A94" s="87">
        <f t="shared" si="6"/>
        <v>90</v>
      </c>
      <c r="B94" s="30">
        <v>19</v>
      </c>
      <c r="C94" s="30">
        <v>5</v>
      </c>
      <c r="D94" s="31">
        <v>5</v>
      </c>
      <c r="E94" s="31">
        <v>4</v>
      </c>
      <c r="F94" s="41"/>
      <c r="G94" s="33">
        <f>IF(B94=0,0,IF($A96=0,0,IF(B94=B93,0,VLOOKUP(B94,基本データ!$L$4:$R$33,2,0))))</f>
        <v>0</v>
      </c>
      <c r="H94" s="32">
        <f>IF(B94=0,0,IF($A96=0,0,IF(B94=B93,0,VLOOKUP(B94,基本データ!$L$4:$R$33,3,0))))</f>
        <v>0</v>
      </c>
      <c r="I94" s="33">
        <f>IF(C94=0,0,IF($A96=0,0,IF(C94=C93,0,VLOOKUP(C94,基本データ!$L$4:$R$33,2,0))))</f>
        <v>0</v>
      </c>
      <c r="J94" s="32">
        <f>IF(C94=0,0,IF($A96=0,0,IF(C94=C93,0,VLOOKUP(C94,基本データ!$L$4:$R$33,3,0))))</f>
        <v>0</v>
      </c>
      <c r="K94" s="33">
        <f>IF(D94=0,0,IF($A96=0,0,IF(D94=D93,0,VLOOKUP(D94,基本データ!$L$4:$R$33,2,0))))</f>
        <v>0</v>
      </c>
      <c r="L94" s="32">
        <f>IF(D94=0,0,IF($A96=0,0,IF(D94=D93,0,VLOOKUP(D94,基本データ!$L$4:$R$33,3,0))))</f>
        <v>0</v>
      </c>
      <c r="M94" s="46"/>
      <c r="N94" s="88"/>
      <c r="O94" s="89"/>
      <c r="P94" s="49"/>
      <c r="Q94" s="29">
        <f>VLOOKUP(B94,基本データ!$E$5:$G$34,3,0)*E94/2</f>
        <v>4.8</v>
      </c>
      <c r="R94" s="63"/>
      <c r="S94" s="64">
        <f t="shared" si="7"/>
        <v>1591.2</v>
      </c>
      <c r="T94" s="65">
        <f>SUM(S$4:S94)</f>
        <v>473817.12000000087</v>
      </c>
      <c r="U94" s="53"/>
      <c r="V94" s="29">
        <f>VLOOKUP(B94,基本データ!$E$5:$G$34,2,0)*E94/2</f>
        <v>32.520000000000003</v>
      </c>
      <c r="W94" s="64">
        <f t="shared" si="10"/>
        <v>10780.380000000001</v>
      </c>
      <c r="X94" s="65">
        <f>SUM(W$4:W94)</f>
        <v>902508.75000000035</v>
      </c>
      <c r="Y94" s="63"/>
      <c r="Z94" s="65">
        <f t="shared" si="8"/>
        <v>9189.18</v>
      </c>
      <c r="AA94" s="65">
        <f t="shared" si="9"/>
        <v>428691.62999999948</v>
      </c>
    </row>
    <row r="95" spans="1:27" x14ac:dyDescent="0.15">
      <c r="A95" s="87">
        <f t="shared" si="6"/>
        <v>91</v>
      </c>
      <c r="B95" s="30">
        <v>19</v>
      </c>
      <c r="C95" s="30">
        <v>5</v>
      </c>
      <c r="D95" s="31">
        <v>5</v>
      </c>
      <c r="E95" s="31">
        <v>4</v>
      </c>
      <c r="F95" s="41"/>
      <c r="G95" s="33">
        <f>IF(B95=0,0,IF($A97=0,0,IF(B95=B94,0,VLOOKUP(B95,基本データ!$L$4:$R$33,2,0))))</f>
        <v>0</v>
      </c>
      <c r="H95" s="32">
        <f>IF(B95=0,0,IF($A97=0,0,IF(B95=B94,0,VLOOKUP(B95,基本データ!$L$4:$R$33,3,0))))</f>
        <v>0</v>
      </c>
      <c r="I95" s="33">
        <f>IF(C95=0,0,IF($A97=0,0,IF(C95=C94,0,VLOOKUP(C95,基本データ!$L$4:$R$33,2,0))))</f>
        <v>0</v>
      </c>
      <c r="J95" s="32">
        <f>IF(C95=0,0,IF($A97=0,0,IF(C95=C94,0,VLOOKUP(C95,基本データ!$L$4:$R$33,3,0))))</f>
        <v>0</v>
      </c>
      <c r="K95" s="33">
        <f>IF(D95=0,0,IF($A97=0,0,IF(D95=D94,0,VLOOKUP(D95,基本データ!$L$4:$R$33,2,0))))</f>
        <v>0</v>
      </c>
      <c r="L95" s="32">
        <f>IF(D95=0,0,IF($A97=0,0,IF(D95=D94,0,VLOOKUP(D95,基本データ!$L$4:$R$33,3,0))))</f>
        <v>0</v>
      </c>
      <c r="M95" s="46"/>
      <c r="N95" s="88"/>
      <c r="O95" s="89"/>
      <c r="P95" s="49"/>
      <c r="Q95" s="29">
        <f>VLOOKUP(B95,基本データ!$E$5:$G$34,3,0)*E95/2</f>
        <v>4.8</v>
      </c>
      <c r="R95" s="63"/>
      <c r="S95" s="64">
        <f t="shared" si="7"/>
        <v>1591.2</v>
      </c>
      <c r="T95" s="65">
        <f>SUM(S$4:S95)</f>
        <v>475408.32000000088</v>
      </c>
      <c r="U95" s="53"/>
      <c r="V95" s="29">
        <f>VLOOKUP(B95,基本データ!$E$5:$G$34,2,0)*E95/2</f>
        <v>32.520000000000003</v>
      </c>
      <c r="W95" s="64">
        <f t="shared" si="10"/>
        <v>10780.380000000001</v>
      </c>
      <c r="X95" s="65">
        <f>SUM(W$4:W95)</f>
        <v>913289.13000000035</v>
      </c>
      <c r="Y95" s="63"/>
      <c r="Z95" s="65">
        <f t="shared" si="8"/>
        <v>9189.18</v>
      </c>
      <c r="AA95" s="65">
        <f t="shared" si="9"/>
        <v>437880.80999999947</v>
      </c>
    </row>
    <row r="96" spans="1:27" x14ac:dyDescent="0.15">
      <c r="A96" s="87">
        <f t="shared" si="6"/>
        <v>92</v>
      </c>
      <c r="B96" s="30">
        <v>19</v>
      </c>
      <c r="C96" s="30">
        <v>5</v>
      </c>
      <c r="D96" s="31">
        <v>5</v>
      </c>
      <c r="E96" s="31">
        <v>4</v>
      </c>
      <c r="F96" s="41"/>
      <c r="G96" s="33">
        <f>IF(B96=0,0,IF($A98=0,0,IF(B96=B95,0,VLOOKUP(B96,基本データ!$L$4:$R$33,2,0))))</f>
        <v>0</v>
      </c>
      <c r="H96" s="32">
        <f>IF(B96=0,0,IF($A98=0,0,IF(B96=B95,0,VLOOKUP(B96,基本データ!$L$4:$R$33,3,0))))</f>
        <v>0</v>
      </c>
      <c r="I96" s="33">
        <f>IF(C96=0,0,IF($A98=0,0,IF(C96=C95,0,VLOOKUP(C96,基本データ!$L$4:$R$33,2,0))))</f>
        <v>0</v>
      </c>
      <c r="J96" s="32">
        <f>IF(C96=0,0,IF($A98=0,0,IF(C96=C95,0,VLOOKUP(C96,基本データ!$L$4:$R$33,3,0))))</f>
        <v>0</v>
      </c>
      <c r="K96" s="33">
        <f>IF(D96=0,0,IF($A98=0,0,IF(D96=D95,0,VLOOKUP(D96,基本データ!$L$4:$R$33,2,0))))</f>
        <v>0</v>
      </c>
      <c r="L96" s="32">
        <f>IF(D96=0,0,IF($A98=0,0,IF(D96=D95,0,VLOOKUP(D96,基本データ!$L$4:$R$33,3,0))))</f>
        <v>0</v>
      </c>
      <c r="M96" s="46"/>
      <c r="N96" s="88"/>
      <c r="O96" s="89"/>
      <c r="P96" s="49"/>
      <c r="Q96" s="29">
        <f>VLOOKUP(B96,基本データ!$E$5:$G$34,3,0)*E96/2</f>
        <v>4.8</v>
      </c>
      <c r="R96" s="63"/>
      <c r="S96" s="64">
        <f t="shared" si="7"/>
        <v>1591.2</v>
      </c>
      <c r="T96" s="65">
        <f>SUM(S$4:S96)</f>
        <v>476999.52000000089</v>
      </c>
      <c r="U96" s="53"/>
      <c r="V96" s="29">
        <f>VLOOKUP(B96,基本データ!$E$5:$G$34,2,0)*E96/2</f>
        <v>32.520000000000003</v>
      </c>
      <c r="W96" s="64">
        <f t="shared" si="10"/>
        <v>10780.380000000001</v>
      </c>
      <c r="X96" s="65">
        <f>SUM(W$4:W96)</f>
        <v>924069.51000000036</v>
      </c>
      <c r="Y96" s="63"/>
      <c r="Z96" s="65">
        <f t="shared" si="8"/>
        <v>9189.18</v>
      </c>
      <c r="AA96" s="65">
        <f t="shared" si="9"/>
        <v>447069.98999999947</v>
      </c>
    </row>
    <row r="97" spans="1:27" x14ac:dyDescent="0.15">
      <c r="A97" s="87">
        <f t="shared" si="6"/>
        <v>93</v>
      </c>
      <c r="B97" s="30">
        <v>19</v>
      </c>
      <c r="C97" s="30">
        <v>5</v>
      </c>
      <c r="D97" s="31">
        <v>5</v>
      </c>
      <c r="E97" s="31">
        <v>4</v>
      </c>
      <c r="F97" s="41"/>
      <c r="G97" s="33">
        <f>IF(B97=0,0,IF($A99=0,0,IF(B97=B96,0,VLOOKUP(B97,基本データ!$L$4:$R$33,2,0))))</f>
        <v>0</v>
      </c>
      <c r="H97" s="32">
        <f>IF(B97=0,0,IF($A99=0,0,IF(B97=B96,0,VLOOKUP(B97,基本データ!$L$4:$R$33,3,0))))</f>
        <v>0</v>
      </c>
      <c r="I97" s="33">
        <f>IF(C97=0,0,IF($A99=0,0,IF(C97=C96,0,VLOOKUP(C97,基本データ!$L$4:$R$33,2,0))))</f>
        <v>0</v>
      </c>
      <c r="J97" s="32">
        <f>IF(C97=0,0,IF($A99=0,0,IF(C97=C96,0,VLOOKUP(C97,基本データ!$L$4:$R$33,3,0))))</f>
        <v>0</v>
      </c>
      <c r="K97" s="33">
        <f>IF(D97=0,0,IF($A99=0,0,IF(D97=D96,0,VLOOKUP(D97,基本データ!$L$4:$R$33,2,0))))</f>
        <v>0</v>
      </c>
      <c r="L97" s="32">
        <f>IF(D97=0,0,IF($A99=0,0,IF(D97=D96,0,VLOOKUP(D97,基本データ!$L$4:$R$33,3,0))))</f>
        <v>0</v>
      </c>
      <c r="M97" s="46"/>
      <c r="N97" s="88"/>
      <c r="O97" s="89"/>
      <c r="P97" s="49"/>
      <c r="Q97" s="29">
        <f>VLOOKUP(B97,基本データ!$E$5:$G$34,3,0)*E97/2</f>
        <v>4.8</v>
      </c>
      <c r="R97" s="63"/>
      <c r="S97" s="64">
        <f t="shared" si="7"/>
        <v>1591.2</v>
      </c>
      <c r="T97" s="65">
        <f>SUM(S$4:S97)</f>
        <v>478590.7200000009</v>
      </c>
      <c r="U97" s="53"/>
      <c r="V97" s="29">
        <f>VLOOKUP(B97,基本データ!$E$5:$G$34,2,0)*E97/2</f>
        <v>32.520000000000003</v>
      </c>
      <c r="W97" s="64">
        <f t="shared" si="10"/>
        <v>10780.380000000001</v>
      </c>
      <c r="X97" s="65">
        <f>SUM(W$4:W97)</f>
        <v>934849.89000000036</v>
      </c>
      <c r="Y97" s="63"/>
      <c r="Z97" s="65">
        <f t="shared" si="8"/>
        <v>9189.18</v>
      </c>
      <c r="AA97" s="65">
        <f t="shared" si="9"/>
        <v>456259.16999999946</v>
      </c>
    </row>
    <row r="98" spans="1:27" x14ac:dyDescent="0.15">
      <c r="A98" s="87">
        <f t="shared" si="6"/>
        <v>94</v>
      </c>
      <c r="B98" s="30">
        <v>19</v>
      </c>
      <c r="C98" s="30">
        <v>5</v>
      </c>
      <c r="D98" s="31">
        <v>5</v>
      </c>
      <c r="E98" s="31">
        <v>4</v>
      </c>
      <c r="F98" s="41"/>
      <c r="G98" s="33">
        <f>IF(B98=0,0,IF($A100=0,0,IF(B98=B97,0,VLOOKUP(B98,基本データ!$L$4:$R$33,2,0))))</f>
        <v>0</v>
      </c>
      <c r="H98" s="32">
        <f>IF(B98=0,0,IF($A100=0,0,IF(B98=B97,0,VLOOKUP(B98,基本データ!$L$4:$R$33,3,0))))</f>
        <v>0</v>
      </c>
      <c r="I98" s="33">
        <f>IF(C98=0,0,IF($A100=0,0,IF(C98=C97,0,VLOOKUP(C98,基本データ!$L$4:$R$33,2,0))))</f>
        <v>0</v>
      </c>
      <c r="J98" s="32">
        <f>IF(C98=0,0,IF($A100=0,0,IF(C98=C97,0,VLOOKUP(C98,基本データ!$L$4:$R$33,3,0))))</f>
        <v>0</v>
      </c>
      <c r="K98" s="33">
        <f>IF(D98=0,0,IF($A100=0,0,IF(D98=D97,0,VLOOKUP(D98,基本データ!$L$4:$R$33,2,0))))</f>
        <v>0</v>
      </c>
      <c r="L98" s="32">
        <f>IF(D98=0,0,IF($A100=0,0,IF(D98=D97,0,VLOOKUP(D98,基本データ!$L$4:$R$33,3,0))))</f>
        <v>0</v>
      </c>
      <c r="M98" s="46"/>
      <c r="N98" s="88"/>
      <c r="O98" s="89"/>
      <c r="P98" s="49"/>
      <c r="Q98" s="29">
        <f>VLOOKUP(B98,基本データ!$E$5:$G$34,3,0)*E98/2</f>
        <v>4.8</v>
      </c>
      <c r="R98" s="63"/>
      <c r="S98" s="64">
        <f t="shared" si="7"/>
        <v>1591.2</v>
      </c>
      <c r="T98" s="65">
        <f>SUM(S$4:S98)</f>
        <v>480181.92000000092</v>
      </c>
      <c r="U98" s="53"/>
      <c r="V98" s="29">
        <f>VLOOKUP(B98,基本データ!$E$5:$G$34,2,0)*E98/2</f>
        <v>32.520000000000003</v>
      </c>
      <c r="W98" s="64">
        <f t="shared" si="10"/>
        <v>10780.380000000001</v>
      </c>
      <c r="X98" s="65">
        <f>SUM(W$4:W98)</f>
        <v>945630.27000000037</v>
      </c>
      <c r="Y98" s="63"/>
      <c r="Z98" s="65">
        <f t="shared" si="8"/>
        <v>9189.18</v>
      </c>
      <c r="AA98" s="65">
        <f t="shared" si="9"/>
        <v>465448.34999999945</v>
      </c>
    </row>
    <row r="99" spans="1:27" x14ac:dyDescent="0.15">
      <c r="A99" s="87">
        <f t="shared" si="6"/>
        <v>95</v>
      </c>
      <c r="B99" s="30">
        <v>19</v>
      </c>
      <c r="C99" s="30">
        <v>5</v>
      </c>
      <c r="D99" s="31">
        <v>5</v>
      </c>
      <c r="E99" s="31">
        <v>4</v>
      </c>
      <c r="F99" s="41"/>
      <c r="G99" s="33">
        <f>IF(B99=0,0,IF($A101=0,0,IF(B99=B98,0,VLOOKUP(B99,基本データ!$L$4:$R$33,2,0))))</f>
        <v>0</v>
      </c>
      <c r="H99" s="32">
        <f>IF(B99=0,0,IF($A101=0,0,IF(B99=B98,0,VLOOKUP(B99,基本データ!$L$4:$R$33,3,0))))</f>
        <v>0</v>
      </c>
      <c r="I99" s="33">
        <f>IF(C99=0,0,IF($A101=0,0,IF(C99=C98,0,VLOOKUP(C99,基本データ!$L$4:$R$33,2,0))))</f>
        <v>0</v>
      </c>
      <c r="J99" s="32">
        <f>IF(C99=0,0,IF($A101=0,0,IF(C99=C98,0,VLOOKUP(C99,基本データ!$L$4:$R$33,3,0))))</f>
        <v>0</v>
      </c>
      <c r="K99" s="33">
        <f>IF(D99=0,0,IF($A101=0,0,IF(D99=D98,0,VLOOKUP(D99,基本データ!$L$4:$R$33,2,0))))</f>
        <v>0</v>
      </c>
      <c r="L99" s="32">
        <f>IF(D99=0,0,IF($A101=0,0,IF(D99=D98,0,VLOOKUP(D99,基本データ!$L$4:$R$33,3,0))))</f>
        <v>0</v>
      </c>
      <c r="M99" s="46"/>
      <c r="N99" s="88"/>
      <c r="O99" s="89"/>
      <c r="P99" s="49"/>
      <c r="Q99" s="29">
        <f>VLOOKUP(B99,基本データ!$E$5:$G$34,3,0)*E99/2</f>
        <v>4.8</v>
      </c>
      <c r="R99" s="63"/>
      <c r="S99" s="64">
        <f t="shared" si="7"/>
        <v>1591.2</v>
      </c>
      <c r="T99" s="65">
        <f>SUM(S$4:S99)</f>
        <v>481773.12000000093</v>
      </c>
      <c r="U99" s="53"/>
      <c r="V99" s="29">
        <f>VLOOKUP(B99,基本データ!$E$5:$G$34,2,0)*E99/2</f>
        <v>32.520000000000003</v>
      </c>
      <c r="W99" s="64">
        <f t="shared" si="10"/>
        <v>10780.380000000001</v>
      </c>
      <c r="X99" s="65">
        <f>SUM(W$4:W99)</f>
        <v>956410.65000000037</v>
      </c>
      <c r="Y99" s="63"/>
      <c r="Z99" s="65">
        <f t="shared" si="8"/>
        <v>9189.18</v>
      </c>
      <c r="AA99" s="65">
        <f t="shared" si="9"/>
        <v>474637.52999999945</v>
      </c>
    </row>
    <row r="100" spans="1:27" x14ac:dyDescent="0.15">
      <c r="A100" s="87">
        <f t="shared" si="6"/>
        <v>96</v>
      </c>
      <c r="B100" s="30">
        <v>19</v>
      </c>
      <c r="C100" s="30">
        <v>5</v>
      </c>
      <c r="D100" s="31">
        <v>5</v>
      </c>
      <c r="E100" s="31">
        <v>4</v>
      </c>
      <c r="F100" s="41"/>
      <c r="G100" s="33">
        <f>IF(B100=0,0,IF($A102=0,0,IF(B100=B99,0,VLOOKUP(B100,基本データ!$L$4:$R$33,2,0))))</f>
        <v>0</v>
      </c>
      <c r="H100" s="32">
        <f>IF(B100=0,0,IF($A102=0,0,IF(B100=B99,0,VLOOKUP(B100,基本データ!$L$4:$R$33,3,0))))</f>
        <v>0</v>
      </c>
      <c r="I100" s="33">
        <f>IF(C100=0,0,IF($A102=0,0,IF(C100=C99,0,VLOOKUP(C100,基本データ!$L$4:$R$33,2,0))))</f>
        <v>0</v>
      </c>
      <c r="J100" s="32">
        <f>IF(C100=0,0,IF($A102=0,0,IF(C100=C99,0,VLOOKUP(C100,基本データ!$L$4:$R$33,3,0))))</f>
        <v>0</v>
      </c>
      <c r="K100" s="33">
        <f>IF(D100=0,0,IF($A102=0,0,IF(D100=D99,0,VLOOKUP(D100,基本データ!$L$4:$R$33,2,0))))</f>
        <v>0</v>
      </c>
      <c r="L100" s="32">
        <f>IF(D100=0,0,IF($A102=0,0,IF(D100=D99,0,VLOOKUP(D100,基本データ!$L$4:$R$33,3,0))))</f>
        <v>0</v>
      </c>
      <c r="M100" s="46"/>
      <c r="N100" s="88"/>
      <c r="O100" s="89"/>
      <c r="P100" s="49"/>
      <c r="Q100" s="29">
        <f>VLOOKUP(B100,基本データ!$E$5:$G$34,3,0)*E100/2</f>
        <v>4.8</v>
      </c>
      <c r="R100" s="63"/>
      <c r="S100" s="64">
        <f t="shared" si="7"/>
        <v>1591.2</v>
      </c>
      <c r="T100" s="65">
        <f>SUM(S$4:S100)</f>
        <v>483364.32000000094</v>
      </c>
      <c r="U100" s="53"/>
      <c r="V100" s="29">
        <f>VLOOKUP(B100,基本データ!$E$5:$G$34,2,0)*E100/2</f>
        <v>32.520000000000003</v>
      </c>
      <c r="W100" s="64">
        <f t="shared" si="10"/>
        <v>10780.380000000001</v>
      </c>
      <c r="X100" s="65">
        <f>SUM(W$4:W100)</f>
        <v>967191.03000000038</v>
      </c>
      <c r="Y100" s="63"/>
      <c r="Z100" s="65">
        <f t="shared" si="8"/>
        <v>9189.18</v>
      </c>
      <c r="AA100" s="65">
        <f t="shared" si="9"/>
        <v>483826.70999999944</v>
      </c>
    </row>
    <row r="101" spans="1:27" x14ac:dyDescent="0.15">
      <c r="A101" s="87">
        <f t="shared" si="6"/>
        <v>97</v>
      </c>
      <c r="B101" s="30">
        <v>19</v>
      </c>
      <c r="C101" s="30">
        <v>5</v>
      </c>
      <c r="D101" s="31">
        <v>5</v>
      </c>
      <c r="E101" s="31">
        <v>4</v>
      </c>
      <c r="F101" s="41"/>
      <c r="G101" s="33">
        <f>IF(B101=0,0,IF($A103=0,0,IF(B101=B100,0,VLOOKUP(B101,基本データ!$L$4:$R$33,2,0))))</f>
        <v>0</v>
      </c>
      <c r="H101" s="32">
        <f>IF(B101=0,0,IF($A103=0,0,IF(B101=B100,0,VLOOKUP(B101,基本データ!$L$4:$R$33,3,0))))</f>
        <v>0</v>
      </c>
      <c r="I101" s="33">
        <f>IF(C101=0,0,IF($A103=0,0,IF(C101=C100,0,VLOOKUP(C101,基本データ!$L$4:$R$33,2,0))))</f>
        <v>0</v>
      </c>
      <c r="J101" s="32">
        <f>IF(C101=0,0,IF($A103=0,0,IF(C101=C100,0,VLOOKUP(C101,基本データ!$L$4:$R$33,3,0))))</f>
        <v>0</v>
      </c>
      <c r="K101" s="33">
        <f>IF(D101=0,0,IF($A103=0,0,IF(D101=D100,0,VLOOKUP(D101,基本データ!$L$4:$R$33,2,0))))</f>
        <v>0</v>
      </c>
      <c r="L101" s="32">
        <f>IF(D101=0,0,IF($A103=0,0,IF(D101=D100,0,VLOOKUP(D101,基本データ!$L$4:$R$33,3,0))))</f>
        <v>0</v>
      </c>
      <c r="M101" s="46"/>
      <c r="N101" s="88"/>
      <c r="O101" s="89"/>
      <c r="P101" s="49"/>
      <c r="Q101" s="29">
        <f>VLOOKUP(B101,基本データ!$E$5:$G$34,3,0)*E101/2</f>
        <v>4.8</v>
      </c>
      <c r="R101" s="63"/>
      <c r="S101" s="64">
        <f t="shared" si="7"/>
        <v>1591.2</v>
      </c>
      <c r="T101" s="65">
        <f>SUM(S$4:S101)</f>
        <v>484955.52000000095</v>
      </c>
      <c r="U101" s="53"/>
      <c r="V101" s="29">
        <f>VLOOKUP(B101,基本データ!$E$5:$G$34,2,0)*E101/2</f>
        <v>32.520000000000003</v>
      </c>
      <c r="W101" s="64">
        <f t="shared" si="10"/>
        <v>10780.380000000001</v>
      </c>
      <c r="X101" s="65">
        <f>SUM(W$4:W101)</f>
        <v>977971.41000000038</v>
      </c>
      <c r="Y101" s="63"/>
      <c r="Z101" s="65">
        <f t="shared" si="8"/>
        <v>9189.18</v>
      </c>
      <c r="AA101" s="65">
        <f t="shared" si="9"/>
        <v>493015.88999999943</v>
      </c>
    </row>
    <row r="102" spans="1:27" x14ac:dyDescent="0.15">
      <c r="A102" s="87">
        <f t="shared" si="6"/>
        <v>98</v>
      </c>
      <c r="B102" s="30">
        <v>19</v>
      </c>
      <c r="C102" s="30">
        <v>5</v>
      </c>
      <c r="D102" s="31">
        <v>5</v>
      </c>
      <c r="E102" s="31">
        <v>4</v>
      </c>
      <c r="F102" s="41"/>
      <c r="G102" s="33">
        <f>IF(B102=0,0,IF($A104=0,0,IF(B102=B101,0,VLOOKUP(B102,基本データ!$L$4:$R$33,2,0))))</f>
        <v>0</v>
      </c>
      <c r="H102" s="32">
        <f>IF(B102=0,0,IF($A104=0,0,IF(B102=B101,0,VLOOKUP(B102,基本データ!$L$4:$R$33,3,0))))</f>
        <v>0</v>
      </c>
      <c r="I102" s="33">
        <f>IF(C102=0,0,IF($A104=0,0,IF(C102=C101,0,VLOOKUP(C102,基本データ!$L$4:$R$33,2,0))))</f>
        <v>0</v>
      </c>
      <c r="J102" s="32">
        <f>IF(C102=0,0,IF($A104=0,0,IF(C102=C101,0,VLOOKUP(C102,基本データ!$L$4:$R$33,3,0))))</f>
        <v>0</v>
      </c>
      <c r="K102" s="33">
        <f>IF(D102=0,0,IF($A104=0,0,IF(D102=D101,0,VLOOKUP(D102,基本データ!$L$4:$R$33,2,0))))</f>
        <v>0</v>
      </c>
      <c r="L102" s="32">
        <f>IF(D102=0,0,IF($A104=0,0,IF(D102=D101,0,VLOOKUP(D102,基本データ!$L$4:$R$33,3,0))))</f>
        <v>0</v>
      </c>
      <c r="M102" s="46"/>
      <c r="N102" s="88"/>
      <c r="O102" s="89"/>
      <c r="P102" s="49"/>
      <c r="Q102" s="29">
        <f>VLOOKUP(B102,基本データ!$E$5:$G$34,3,0)*E102/2</f>
        <v>4.8</v>
      </c>
      <c r="R102" s="63"/>
      <c r="S102" s="64">
        <f t="shared" si="7"/>
        <v>1591.2</v>
      </c>
      <c r="T102" s="65">
        <f>SUM(S$4:S102)</f>
        <v>486546.72000000096</v>
      </c>
      <c r="U102" s="53"/>
      <c r="V102" s="29">
        <f>VLOOKUP(B102,基本データ!$E$5:$G$34,2,0)*E102/2</f>
        <v>32.520000000000003</v>
      </c>
      <c r="W102" s="64">
        <f t="shared" si="10"/>
        <v>10780.380000000001</v>
      </c>
      <c r="X102" s="65">
        <f>SUM(W$4:W102)</f>
        <v>988751.79000000039</v>
      </c>
      <c r="Y102" s="63"/>
      <c r="Z102" s="65">
        <f t="shared" si="8"/>
        <v>9189.18</v>
      </c>
      <c r="AA102" s="65">
        <f t="shared" si="9"/>
        <v>502205.06999999942</v>
      </c>
    </row>
    <row r="103" spans="1:27" x14ac:dyDescent="0.15">
      <c r="A103" s="87">
        <f t="shared" si="6"/>
        <v>99</v>
      </c>
      <c r="B103" s="30">
        <v>19</v>
      </c>
      <c r="C103" s="30">
        <v>5</v>
      </c>
      <c r="D103" s="31">
        <v>5</v>
      </c>
      <c r="E103" s="31">
        <v>4</v>
      </c>
      <c r="F103" s="41"/>
      <c r="G103" s="33">
        <f>IF(B103=0,0,IF($A105=0,0,IF(B103=B102,0,VLOOKUP(B103,基本データ!$L$4:$R$33,2,0))))</f>
        <v>0</v>
      </c>
      <c r="H103" s="32">
        <f>IF(B103=0,0,IF($A105=0,0,IF(B103=B102,0,VLOOKUP(B103,基本データ!$L$4:$R$33,3,0))))</f>
        <v>0</v>
      </c>
      <c r="I103" s="33">
        <f>IF(C103=0,0,IF($A105=0,0,IF(C103=C102,0,VLOOKUP(C103,基本データ!$L$4:$R$33,2,0))))</f>
        <v>0</v>
      </c>
      <c r="J103" s="32">
        <f>IF(C103=0,0,IF($A105=0,0,IF(C103=C102,0,VLOOKUP(C103,基本データ!$L$4:$R$33,3,0))))</f>
        <v>0</v>
      </c>
      <c r="K103" s="33">
        <f>IF(D103=0,0,IF($A105=0,0,IF(D103=D102,0,VLOOKUP(D103,基本データ!$L$4:$R$33,2,0))))</f>
        <v>0</v>
      </c>
      <c r="L103" s="32">
        <f>IF(D103=0,0,IF($A105=0,0,IF(D103=D102,0,VLOOKUP(D103,基本データ!$L$4:$R$33,3,0))))</f>
        <v>0</v>
      </c>
      <c r="M103" s="46"/>
      <c r="N103" s="88"/>
      <c r="O103" s="89"/>
      <c r="P103" s="49"/>
      <c r="Q103" s="29">
        <f>VLOOKUP(B103,基本データ!$E$5:$G$34,3,0)*E103/2</f>
        <v>4.8</v>
      </c>
      <c r="R103" s="63"/>
      <c r="S103" s="64">
        <f t="shared" si="7"/>
        <v>1591.2</v>
      </c>
      <c r="T103" s="65">
        <f>SUM(S$4:S103)</f>
        <v>488137.92000000097</v>
      </c>
      <c r="U103" s="53"/>
      <c r="V103" s="29">
        <f>VLOOKUP(B103,基本データ!$E$5:$G$34,2,0)*E103/2</f>
        <v>32.520000000000003</v>
      </c>
      <c r="W103" s="64">
        <f t="shared" si="10"/>
        <v>10780.380000000001</v>
      </c>
      <c r="X103" s="65">
        <f>SUM(W$4:W103)</f>
        <v>999532.17000000039</v>
      </c>
      <c r="Y103" s="63"/>
      <c r="Z103" s="65">
        <f t="shared" si="8"/>
        <v>9189.18</v>
      </c>
      <c r="AA103" s="65">
        <f t="shared" si="9"/>
        <v>511394.24999999942</v>
      </c>
    </row>
    <row r="104" spans="1:27" x14ac:dyDescent="0.15">
      <c r="A104" s="87">
        <f t="shared" si="6"/>
        <v>100</v>
      </c>
      <c r="B104" s="30">
        <v>19</v>
      </c>
      <c r="C104" s="30">
        <v>5</v>
      </c>
      <c r="D104" s="31">
        <v>5</v>
      </c>
      <c r="E104" s="31">
        <v>4</v>
      </c>
      <c r="F104" s="41"/>
      <c r="G104" s="33">
        <f>IF(B104=0,0,IF($A106=0,0,IF(B104=B103,0,VLOOKUP(B104,基本データ!$L$4:$R$33,2,0))))</f>
        <v>0</v>
      </c>
      <c r="H104" s="32">
        <f>IF(B104=0,0,IF($A106=0,0,IF(B104=B103,0,VLOOKUP(B104,基本データ!$L$4:$R$33,3,0))))</f>
        <v>0</v>
      </c>
      <c r="I104" s="33">
        <f>IF(C104=0,0,IF($A106=0,0,IF(C104=C103,0,VLOOKUP(C104,基本データ!$L$4:$R$33,2,0))))</f>
        <v>0</v>
      </c>
      <c r="J104" s="32">
        <f>IF(C104=0,0,IF($A106=0,0,IF(C104=C103,0,VLOOKUP(C104,基本データ!$L$4:$R$33,3,0))))</f>
        <v>0</v>
      </c>
      <c r="K104" s="33">
        <f>IF(D104=0,0,IF($A106=0,0,IF(D104=D103,0,VLOOKUP(D104,基本データ!$L$4:$R$33,2,0))))</f>
        <v>0</v>
      </c>
      <c r="L104" s="32">
        <f>IF(D104=0,0,IF($A106=0,0,IF(D104=D103,0,VLOOKUP(D104,基本データ!$L$4:$R$33,3,0))))</f>
        <v>0</v>
      </c>
      <c r="M104" s="46"/>
      <c r="N104" s="88"/>
      <c r="O104" s="89"/>
      <c r="P104" s="49"/>
      <c r="Q104" s="29">
        <f>VLOOKUP(B104,基本データ!$E$5:$G$34,3,0)*E104/2</f>
        <v>4.8</v>
      </c>
      <c r="R104" s="63"/>
      <c r="S104" s="64">
        <f t="shared" si="7"/>
        <v>1591.2</v>
      </c>
      <c r="T104" s="65">
        <f>SUM(S$4:S104)</f>
        <v>489729.12000000098</v>
      </c>
      <c r="U104" s="53"/>
      <c r="V104" s="29">
        <f>VLOOKUP(B104,基本データ!$E$5:$G$34,2,0)*E104/2</f>
        <v>32.520000000000003</v>
      </c>
      <c r="W104" s="64">
        <f t="shared" si="10"/>
        <v>10780.380000000001</v>
      </c>
      <c r="X104" s="65">
        <f>SUM(W$4:W104)</f>
        <v>1010312.5500000004</v>
      </c>
      <c r="Y104" s="63"/>
      <c r="Z104" s="65">
        <f t="shared" si="8"/>
        <v>9189.18</v>
      </c>
      <c r="AA104" s="65">
        <f t="shared" si="9"/>
        <v>520583.42999999941</v>
      </c>
    </row>
    <row r="105" spans="1:27" x14ac:dyDescent="0.15">
      <c r="A105" s="87">
        <f t="shared" si="6"/>
        <v>101</v>
      </c>
      <c r="B105" s="30">
        <v>19</v>
      </c>
      <c r="C105" s="30">
        <v>5</v>
      </c>
      <c r="D105" s="31">
        <v>5</v>
      </c>
      <c r="E105" s="31">
        <v>4</v>
      </c>
      <c r="F105" s="41"/>
      <c r="G105" s="33">
        <f>IF(B105=0,0,IF($A107=0,0,IF(B105=B104,0,VLOOKUP(B105,基本データ!$L$4:$R$33,2,0))))</f>
        <v>0</v>
      </c>
      <c r="H105" s="32">
        <f>IF(B105=0,0,IF($A107=0,0,IF(B105=B104,0,VLOOKUP(B105,基本データ!$L$4:$R$33,3,0))))</f>
        <v>0</v>
      </c>
      <c r="I105" s="33">
        <f>IF(C105=0,0,IF($A107=0,0,IF(C105=C104,0,VLOOKUP(C105,基本データ!$L$4:$R$33,2,0))))</f>
        <v>0</v>
      </c>
      <c r="J105" s="32">
        <f>IF(C105=0,0,IF($A107=0,0,IF(C105=C104,0,VLOOKUP(C105,基本データ!$L$4:$R$33,3,0))))</f>
        <v>0</v>
      </c>
      <c r="K105" s="33">
        <f>IF(D105=0,0,IF($A107=0,0,IF(D105=D104,0,VLOOKUP(D105,基本データ!$L$4:$R$33,2,0))))</f>
        <v>0</v>
      </c>
      <c r="L105" s="32">
        <f>IF(D105=0,0,IF($A107=0,0,IF(D105=D104,0,VLOOKUP(D105,基本データ!$L$4:$R$33,3,0))))</f>
        <v>0</v>
      </c>
      <c r="M105" s="46"/>
      <c r="N105" s="88"/>
      <c r="O105" s="89"/>
      <c r="P105" s="49"/>
      <c r="Q105" s="29">
        <f>VLOOKUP(B105,基本データ!$E$5:$G$34,3,0)*E105/2</f>
        <v>4.8</v>
      </c>
      <c r="R105" s="63"/>
      <c r="S105" s="64">
        <f t="shared" si="7"/>
        <v>1591.2</v>
      </c>
      <c r="T105" s="65">
        <f>SUM(S$4:S105)</f>
        <v>491320.320000001</v>
      </c>
      <c r="U105" s="53"/>
      <c r="V105" s="29">
        <f>VLOOKUP(B105,基本データ!$E$5:$G$34,2,0)*E105/2</f>
        <v>32.520000000000003</v>
      </c>
      <c r="W105" s="64">
        <f t="shared" si="10"/>
        <v>10780.380000000001</v>
      </c>
      <c r="X105" s="65">
        <f>SUM(W$4:W105)</f>
        <v>1021092.9300000004</v>
      </c>
      <c r="Y105" s="63"/>
      <c r="Z105" s="65">
        <f t="shared" si="8"/>
        <v>9189.18</v>
      </c>
      <c r="AA105" s="65">
        <f t="shared" si="9"/>
        <v>529772.6099999994</v>
      </c>
    </row>
    <row r="106" spans="1:27" x14ac:dyDescent="0.15">
      <c r="A106" s="87">
        <f t="shared" si="6"/>
        <v>102</v>
      </c>
      <c r="B106" s="30">
        <v>19</v>
      </c>
      <c r="C106" s="30">
        <v>5</v>
      </c>
      <c r="D106" s="31">
        <v>5</v>
      </c>
      <c r="E106" s="31">
        <v>4</v>
      </c>
      <c r="F106" s="41"/>
      <c r="G106" s="33">
        <f>IF(B106=0,0,IF($A108=0,0,IF(B106=B105,0,VLOOKUP(B106,基本データ!$L$4:$R$33,2,0))))</f>
        <v>0</v>
      </c>
      <c r="H106" s="32">
        <f>IF(B106=0,0,IF($A108=0,0,IF(B106=B105,0,VLOOKUP(B106,基本データ!$L$4:$R$33,3,0))))</f>
        <v>0</v>
      </c>
      <c r="I106" s="33">
        <f>IF(C106=0,0,IF($A108=0,0,IF(C106=C105,0,VLOOKUP(C106,基本データ!$L$4:$R$33,2,0))))</f>
        <v>0</v>
      </c>
      <c r="J106" s="32">
        <f>IF(C106=0,0,IF($A108=0,0,IF(C106=C105,0,VLOOKUP(C106,基本データ!$L$4:$R$33,3,0))))</f>
        <v>0</v>
      </c>
      <c r="K106" s="33">
        <f>IF(D106=0,0,IF($A108=0,0,IF(D106=D105,0,VLOOKUP(D106,基本データ!$L$4:$R$33,2,0))))</f>
        <v>0</v>
      </c>
      <c r="L106" s="32">
        <f>IF(D106=0,0,IF($A108=0,0,IF(D106=D105,0,VLOOKUP(D106,基本データ!$L$4:$R$33,3,0))))</f>
        <v>0</v>
      </c>
      <c r="M106" s="46"/>
      <c r="N106" s="88"/>
      <c r="O106" s="89"/>
      <c r="P106" s="49"/>
      <c r="Q106" s="29">
        <f>VLOOKUP(B106,基本データ!$E$5:$G$34,3,0)*E106/2</f>
        <v>4.8</v>
      </c>
      <c r="R106" s="63"/>
      <c r="S106" s="64">
        <f t="shared" si="7"/>
        <v>1591.2</v>
      </c>
      <c r="T106" s="65">
        <f>SUM(S$4:S106)</f>
        <v>492911.52000000101</v>
      </c>
      <c r="U106" s="53"/>
      <c r="V106" s="29">
        <f>VLOOKUP(B106,基本データ!$E$5:$G$34,2,0)*E106/2</f>
        <v>32.520000000000003</v>
      </c>
      <c r="W106" s="64">
        <f t="shared" si="10"/>
        <v>10780.380000000001</v>
      </c>
      <c r="X106" s="65">
        <f>SUM(W$4:W106)</f>
        <v>1031873.3100000004</v>
      </c>
      <c r="Y106" s="63"/>
      <c r="Z106" s="65">
        <f t="shared" si="8"/>
        <v>9189.18</v>
      </c>
      <c r="AA106" s="65">
        <f t="shared" si="9"/>
        <v>538961.78999999934</v>
      </c>
    </row>
    <row r="107" spans="1:27" x14ac:dyDescent="0.15">
      <c r="A107" s="87">
        <f t="shared" si="6"/>
        <v>103</v>
      </c>
      <c r="B107" s="30">
        <v>19</v>
      </c>
      <c r="C107" s="30">
        <v>5</v>
      </c>
      <c r="D107" s="31">
        <v>5</v>
      </c>
      <c r="E107" s="31">
        <v>4</v>
      </c>
      <c r="F107" s="41"/>
      <c r="G107" s="33">
        <f>IF(B107=0,0,IF($A109=0,0,IF(B107=B106,0,VLOOKUP(B107,基本データ!$L$4:$R$33,2,0))))</f>
        <v>0</v>
      </c>
      <c r="H107" s="32">
        <f>IF(B107=0,0,IF($A109=0,0,IF(B107=B106,0,VLOOKUP(B107,基本データ!$L$4:$R$33,3,0))))</f>
        <v>0</v>
      </c>
      <c r="I107" s="33">
        <f>IF(C107=0,0,IF($A109=0,0,IF(C107=C106,0,VLOOKUP(C107,基本データ!$L$4:$R$33,2,0))))</f>
        <v>0</v>
      </c>
      <c r="J107" s="32">
        <f>IF(C107=0,0,IF($A109=0,0,IF(C107=C106,0,VLOOKUP(C107,基本データ!$L$4:$R$33,3,0))))</f>
        <v>0</v>
      </c>
      <c r="K107" s="33">
        <f>IF(D107=0,0,IF($A109=0,0,IF(D107=D106,0,VLOOKUP(D107,基本データ!$L$4:$R$33,2,0))))</f>
        <v>0</v>
      </c>
      <c r="L107" s="32">
        <f>IF(D107=0,0,IF($A109=0,0,IF(D107=D106,0,VLOOKUP(D107,基本データ!$L$4:$R$33,3,0))))</f>
        <v>0</v>
      </c>
      <c r="M107" s="46"/>
      <c r="N107" s="88"/>
      <c r="O107" s="89"/>
      <c r="P107" s="49"/>
      <c r="Q107" s="29">
        <f>VLOOKUP(B107,基本データ!$E$5:$G$34,3,0)*E107/2</f>
        <v>4.8</v>
      </c>
      <c r="R107" s="63"/>
      <c r="S107" s="64">
        <f t="shared" si="7"/>
        <v>1591.2</v>
      </c>
      <c r="T107" s="65">
        <f>SUM(S$4:S107)</f>
        <v>494502.72000000102</v>
      </c>
      <c r="U107" s="53"/>
      <c r="V107" s="29">
        <f>VLOOKUP(B107,基本データ!$E$5:$G$34,2,0)*E107/2</f>
        <v>32.520000000000003</v>
      </c>
      <c r="W107" s="64">
        <f t="shared" si="10"/>
        <v>10780.380000000001</v>
      </c>
      <c r="X107" s="65">
        <f>SUM(W$4:W107)</f>
        <v>1042653.6900000004</v>
      </c>
      <c r="Y107" s="63"/>
      <c r="Z107" s="65">
        <f t="shared" si="8"/>
        <v>9189.18</v>
      </c>
      <c r="AA107" s="65">
        <f t="shared" si="9"/>
        <v>548150.96999999939</v>
      </c>
    </row>
    <row r="108" spans="1:27" x14ac:dyDescent="0.15">
      <c r="A108" s="87">
        <f t="shared" si="6"/>
        <v>104</v>
      </c>
      <c r="B108" s="30">
        <v>19</v>
      </c>
      <c r="C108" s="30">
        <v>5</v>
      </c>
      <c r="D108" s="31">
        <v>5</v>
      </c>
      <c r="E108" s="31">
        <v>4</v>
      </c>
      <c r="F108" s="41"/>
      <c r="G108" s="33">
        <f>IF(B108=0,0,IF($A110=0,0,IF(B108=B107,0,VLOOKUP(B108,基本データ!$L$4:$R$33,2,0))))</f>
        <v>0</v>
      </c>
      <c r="H108" s="32">
        <f>IF(B108=0,0,IF($A110=0,0,IF(B108=B107,0,VLOOKUP(B108,基本データ!$L$4:$R$33,3,0))))</f>
        <v>0</v>
      </c>
      <c r="I108" s="33">
        <f>IF(C108=0,0,IF($A110=0,0,IF(C108=C107,0,VLOOKUP(C108,基本データ!$L$4:$R$33,2,0))))</f>
        <v>0</v>
      </c>
      <c r="J108" s="32">
        <f>IF(C108=0,0,IF($A110=0,0,IF(C108=C107,0,VLOOKUP(C108,基本データ!$L$4:$R$33,3,0))))</f>
        <v>0</v>
      </c>
      <c r="K108" s="33">
        <f>IF(D108=0,0,IF($A110=0,0,IF(D108=D107,0,VLOOKUP(D108,基本データ!$L$4:$R$33,2,0))))</f>
        <v>0</v>
      </c>
      <c r="L108" s="32">
        <f>IF(D108=0,0,IF($A110=0,0,IF(D108=D107,0,VLOOKUP(D108,基本データ!$L$4:$R$33,3,0))))</f>
        <v>0</v>
      </c>
      <c r="M108" s="46"/>
      <c r="N108" s="88"/>
      <c r="O108" s="89"/>
      <c r="P108" s="49"/>
      <c r="Q108" s="29">
        <f>VLOOKUP(B108,基本データ!$E$5:$G$34,3,0)*E108/2</f>
        <v>4.8</v>
      </c>
      <c r="R108" s="63"/>
      <c r="S108" s="64">
        <f t="shared" si="7"/>
        <v>1591.2</v>
      </c>
      <c r="T108" s="65">
        <f>SUM(S$4:S108)</f>
        <v>496093.92000000103</v>
      </c>
      <c r="U108" s="53"/>
      <c r="V108" s="29">
        <f>VLOOKUP(B108,基本データ!$E$5:$G$34,2,0)*E108/2</f>
        <v>32.520000000000003</v>
      </c>
      <c r="W108" s="64">
        <f t="shared" si="10"/>
        <v>10780.380000000001</v>
      </c>
      <c r="X108" s="65">
        <f>SUM(W$4:W108)</f>
        <v>1053434.0700000003</v>
      </c>
      <c r="Y108" s="63"/>
      <c r="Z108" s="65">
        <f t="shared" si="8"/>
        <v>9189.18</v>
      </c>
      <c r="AA108" s="65">
        <f t="shared" si="9"/>
        <v>557340.14999999921</v>
      </c>
    </row>
    <row r="109" spans="1:27" x14ac:dyDescent="0.15">
      <c r="A109" s="87">
        <f t="shared" si="6"/>
        <v>105</v>
      </c>
      <c r="B109" s="30">
        <v>19</v>
      </c>
      <c r="C109" s="30">
        <v>5</v>
      </c>
      <c r="D109" s="31">
        <v>5</v>
      </c>
      <c r="E109" s="31">
        <v>4</v>
      </c>
      <c r="F109" s="41"/>
      <c r="G109" s="33">
        <f>IF(B109=0,0,IF($A111=0,0,IF(B109=B108,0,VLOOKUP(B109,基本データ!$L$4:$R$33,2,0))))</f>
        <v>0</v>
      </c>
      <c r="H109" s="32">
        <f>IF(B109=0,0,IF($A111=0,0,IF(B109=B108,0,VLOOKUP(B109,基本データ!$L$4:$R$33,3,0))))</f>
        <v>0</v>
      </c>
      <c r="I109" s="33">
        <f>IF(C109=0,0,IF($A111=0,0,IF(C109=C108,0,VLOOKUP(C109,基本データ!$L$4:$R$33,2,0))))</f>
        <v>0</v>
      </c>
      <c r="J109" s="32">
        <f>IF(C109=0,0,IF($A111=0,0,IF(C109=C108,0,VLOOKUP(C109,基本データ!$L$4:$R$33,3,0))))</f>
        <v>0</v>
      </c>
      <c r="K109" s="33">
        <f>IF(D109=0,0,IF($A111=0,0,IF(D109=D108,0,VLOOKUP(D109,基本データ!$L$4:$R$33,2,0))))</f>
        <v>0</v>
      </c>
      <c r="L109" s="32">
        <f>IF(D109=0,0,IF($A111=0,0,IF(D109=D108,0,VLOOKUP(D109,基本データ!$L$4:$R$33,3,0))))</f>
        <v>0</v>
      </c>
      <c r="M109" s="46"/>
      <c r="N109" s="88"/>
      <c r="O109" s="89"/>
      <c r="P109" s="49"/>
      <c r="Q109" s="29">
        <f>VLOOKUP(B109,基本データ!$E$5:$G$34,3,0)*E109/2</f>
        <v>4.8</v>
      </c>
      <c r="R109" s="63"/>
      <c r="S109" s="64">
        <f t="shared" si="7"/>
        <v>1591.2</v>
      </c>
      <c r="T109" s="65">
        <f>SUM(S$4:S109)</f>
        <v>497685.12000000104</v>
      </c>
      <c r="U109" s="53"/>
      <c r="V109" s="29">
        <f>VLOOKUP(B109,基本データ!$E$5:$G$34,2,0)*E109/2</f>
        <v>32.520000000000003</v>
      </c>
      <c r="W109" s="64">
        <f t="shared" si="10"/>
        <v>10780.380000000001</v>
      </c>
      <c r="X109" s="65">
        <f>SUM(W$4:W109)</f>
        <v>1064214.4500000002</v>
      </c>
      <c r="Y109" s="63"/>
      <c r="Z109" s="65">
        <f t="shared" si="8"/>
        <v>9189.18</v>
      </c>
      <c r="AA109" s="65">
        <f t="shared" si="9"/>
        <v>566529.32999999914</v>
      </c>
    </row>
    <row r="110" spans="1:27" x14ac:dyDescent="0.15">
      <c r="A110" s="87">
        <f t="shared" si="6"/>
        <v>106</v>
      </c>
      <c r="B110" s="30">
        <v>19</v>
      </c>
      <c r="C110" s="30">
        <v>5</v>
      </c>
      <c r="D110" s="31">
        <v>5</v>
      </c>
      <c r="E110" s="31">
        <v>4</v>
      </c>
      <c r="F110" s="41"/>
      <c r="G110" s="33">
        <f>IF(B110=0,0,IF($A112=0,0,IF(B110=B109,0,VLOOKUP(B110,基本データ!$L$4:$R$33,2,0))))</f>
        <v>0</v>
      </c>
      <c r="H110" s="32">
        <f>IF(B110=0,0,IF($A112=0,0,IF(B110=B109,0,VLOOKUP(B110,基本データ!$L$4:$R$33,3,0))))</f>
        <v>0</v>
      </c>
      <c r="I110" s="33">
        <f>IF(C110=0,0,IF($A112=0,0,IF(C110=C109,0,VLOOKUP(C110,基本データ!$L$4:$R$33,2,0))))</f>
        <v>0</v>
      </c>
      <c r="J110" s="32">
        <f>IF(C110=0,0,IF($A112=0,0,IF(C110=C109,0,VLOOKUP(C110,基本データ!$L$4:$R$33,3,0))))</f>
        <v>0</v>
      </c>
      <c r="K110" s="33">
        <f>IF(D110=0,0,IF($A112=0,0,IF(D110=D109,0,VLOOKUP(D110,基本データ!$L$4:$R$33,2,0))))</f>
        <v>0</v>
      </c>
      <c r="L110" s="32">
        <f>IF(D110=0,0,IF($A112=0,0,IF(D110=D109,0,VLOOKUP(D110,基本データ!$L$4:$R$33,3,0))))</f>
        <v>0</v>
      </c>
      <c r="M110" s="46"/>
      <c r="N110" s="88"/>
      <c r="O110" s="89"/>
      <c r="P110" s="49"/>
      <c r="Q110" s="29">
        <f>VLOOKUP(B110,基本データ!$E$5:$G$34,3,0)*E110/2</f>
        <v>4.8</v>
      </c>
      <c r="R110" s="63"/>
      <c r="S110" s="64">
        <f t="shared" si="7"/>
        <v>1591.2</v>
      </c>
      <c r="T110" s="65">
        <f>SUM(S$4:S110)</f>
        <v>499276.32000000105</v>
      </c>
      <c r="U110" s="53"/>
      <c r="V110" s="29">
        <f>VLOOKUP(B110,基本データ!$E$5:$G$34,2,0)*E110/2</f>
        <v>32.520000000000003</v>
      </c>
      <c r="W110" s="64">
        <f t="shared" si="10"/>
        <v>10780.380000000001</v>
      </c>
      <c r="X110" s="65">
        <f>SUM(W$4:W110)</f>
        <v>1074994.83</v>
      </c>
      <c r="Y110" s="63"/>
      <c r="Z110" s="65">
        <f t="shared" si="8"/>
        <v>9189.18</v>
      </c>
      <c r="AA110" s="65">
        <f t="shared" si="9"/>
        <v>575718.50999999908</v>
      </c>
    </row>
    <row r="111" spans="1:27" x14ac:dyDescent="0.15">
      <c r="A111" s="87">
        <f t="shared" si="6"/>
        <v>107</v>
      </c>
      <c r="B111" s="30">
        <v>19</v>
      </c>
      <c r="C111" s="30">
        <v>5</v>
      </c>
      <c r="D111" s="31">
        <v>5</v>
      </c>
      <c r="E111" s="31">
        <v>4</v>
      </c>
      <c r="F111" s="41"/>
      <c r="G111" s="33">
        <f>IF(B111=0,0,IF($A113=0,0,IF(B111=B110,0,VLOOKUP(B111,基本データ!$L$4:$R$33,2,0))))</f>
        <v>0</v>
      </c>
      <c r="H111" s="32">
        <f>IF(B111=0,0,IF($A113=0,0,IF(B111=B110,0,VLOOKUP(B111,基本データ!$L$4:$R$33,3,0))))</f>
        <v>0</v>
      </c>
      <c r="I111" s="33">
        <f>IF(C111=0,0,IF($A113=0,0,IF(C111=C110,0,VLOOKUP(C111,基本データ!$L$4:$R$33,2,0))))</f>
        <v>0</v>
      </c>
      <c r="J111" s="32">
        <f>IF(C111=0,0,IF($A113=0,0,IF(C111=C110,0,VLOOKUP(C111,基本データ!$L$4:$R$33,3,0))))</f>
        <v>0</v>
      </c>
      <c r="K111" s="33">
        <f>IF(D111=0,0,IF($A113=0,0,IF(D111=D110,0,VLOOKUP(D111,基本データ!$L$4:$R$33,2,0))))</f>
        <v>0</v>
      </c>
      <c r="L111" s="32">
        <f>IF(D111=0,0,IF($A113=0,0,IF(D111=D110,0,VLOOKUP(D111,基本データ!$L$4:$R$33,3,0))))</f>
        <v>0</v>
      </c>
      <c r="M111" s="46"/>
      <c r="N111" s="88"/>
      <c r="O111" s="89"/>
      <c r="P111" s="49"/>
      <c r="Q111" s="29">
        <f>VLOOKUP(B111,基本データ!$E$5:$G$34,3,0)*E111/2</f>
        <v>4.8</v>
      </c>
      <c r="R111" s="63"/>
      <c r="S111" s="64">
        <f t="shared" si="7"/>
        <v>1591.2</v>
      </c>
      <c r="T111" s="65">
        <f>SUM(S$4:S111)</f>
        <v>500867.52000000107</v>
      </c>
      <c r="U111" s="53"/>
      <c r="V111" s="29">
        <f>VLOOKUP(B111,基本データ!$E$5:$G$34,2,0)*E111/2</f>
        <v>32.520000000000003</v>
      </c>
      <c r="W111" s="64">
        <f t="shared" si="10"/>
        <v>10780.380000000001</v>
      </c>
      <c r="X111" s="65">
        <f>SUM(W$4:W111)</f>
        <v>1085775.21</v>
      </c>
      <c r="Y111" s="63"/>
      <c r="Z111" s="65">
        <f t="shared" si="8"/>
        <v>9189.18</v>
      </c>
      <c r="AA111" s="65">
        <f t="shared" si="9"/>
        <v>584907.6899999989</v>
      </c>
    </row>
    <row r="112" spans="1:27" x14ac:dyDescent="0.15">
      <c r="A112" s="87">
        <f t="shared" si="6"/>
        <v>108</v>
      </c>
      <c r="B112" s="30">
        <v>19</v>
      </c>
      <c r="C112" s="30">
        <v>5</v>
      </c>
      <c r="D112" s="31">
        <v>5</v>
      </c>
      <c r="E112" s="31">
        <v>4</v>
      </c>
      <c r="F112" s="41"/>
      <c r="G112" s="33">
        <f>IF(B112=0,0,IF($A114=0,0,IF(B112=B111,0,VLOOKUP(B112,基本データ!$L$4:$R$33,2,0))))</f>
        <v>0</v>
      </c>
      <c r="H112" s="32">
        <f>IF(B112=0,0,IF($A114=0,0,IF(B112=B111,0,VLOOKUP(B112,基本データ!$L$4:$R$33,3,0))))</f>
        <v>0</v>
      </c>
      <c r="I112" s="33">
        <f>IF(C112=0,0,IF($A114=0,0,IF(C112=C111,0,VLOOKUP(C112,基本データ!$L$4:$R$33,2,0))))</f>
        <v>0</v>
      </c>
      <c r="J112" s="32">
        <f>IF(C112=0,0,IF($A114=0,0,IF(C112=C111,0,VLOOKUP(C112,基本データ!$L$4:$R$33,3,0))))</f>
        <v>0</v>
      </c>
      <c r="K112" s="33">
        <f>IF(D112=0,0,IF($A114=0,0,IF(D112=D111,0,VLOOKUP(D112,基本データ!$L$4:$R$33,2,0))))</f>
        <v>0</v>
      </c>
      <c r="L112" s="32">
        <f>IF(D112=0,0,IF($A114=0,0,IF(D112=D111,0,VLOOKUP(D112,基本データ!$L$4:$R$33,3,0))))</f>
        <v>0</v>
      </c>
      <c r="M112" s="46"/>
      <c r="N112" s="88"/>
      <c r="O112" s="89"/>
      <c r="P112" s="49"/>
      <c r="Q112" s="29">
        <f>VLOOKUP(B112,基本データ!$E$5:$G$34,3,0)*E112/2</f>
        <v>4.8</v>
      </c>
      <c r="R112" s="63"/>
      <c r="S112" s="64">
        <f t="shared" si="7"/>
        <v>1591.2</v>
      </c>
      <c r="T112" s="65">
        <f>SUM(S$4:S112)</f>
        <v>502458.72000000108</v>
      </c>
      <c r="U112" s="53"/>
      <c r="V112" s="29">
        <f>VLOOKUP(B112,基本データ!$E$5:$G$34,2,0)*E112/2</f>
        <v>32.520000000000003</v>
      </c>
      <c r="W112" s="64">
        <f t="shared" si="10"/>
        <v>10780.380000000001</v>
      </c>
      <c r="X112" s="65">
        <f>SUM(W$4:W112)</f>
        <v>1096555.5899999999</v>
      </c>
      <c r="Y112" s="63"/>
      <c r="Z112" s="65">
        <f t="shared" si="8"/>
        <v>9189.18</v>
      </c>
      <c r="AA112" s="65">
        <f t="shared" si="9"/>
        <v>594096.86999999871</v>
      </c>
    </row>
    <row r="113" spans="1:27" x14ac:dyDescent="0.15">
      <c r="A113" s="87">
        <f t="shared" si="6"/>
        <v>109</v>
      </c>
      <c r="B113" s="30">
        <v>19</v>
      </c>
      <c r="C113" s="30">
        <v>5</v>
      </c>
      <c r="D113" s="31">
        <v>5</v>
      </c>
      <c r="E113" s="31">
        <v>4</v>
      </c>
      <c r="F113" s="41"/>
      <c r="G113" s="33">
        <f>IF(B113=0,0,IF($A115=0,0,IF(B113=B112,0,VLOOKUP(B113,基本データ!$L$4:$R$33,2,0))))</f>
        <v>0</v>
      </c>
      <c r="H113" s="32">
        <f>IF(B113=0,0,IF($A115=0,0,IF(B113=B112,0,VLOOKUP(B113,基本データ!$L$4:$R$33,3,0))))</f>
        <v>0</v>
      </c>
      <c r="I113" s="33">
        <f>IF(C113=0,0,IF($A115=0,0,IF(C113=C112,0,VLOOKUP(C113,基本データ!$L$4:$R$33,2,0))))</f>
        <v>0</v>
      </c>
      <c r="J113" s="32">
        <f>IF(C113=0,0,IF($A115=0,0,IF(C113=C112,0,VLOOKUP(C113,基本データ!$L$4:$R$33,3,0))))</f>
        <v>0</v>
      </c>
      <c r="K113" s="33">
        <f>IF(D113=0,0,IF($A115=0,0,IF(D113=D112,0,VLOOKUP(D113,基本データ!$L$4:$R$33,2,0))))</f>
        <v>0</v>
      </c>
      <c r="L113" s="32">
        <f>IF(D113=0,0,IF($A115=0,0,IF(D113=D112,0,VLOOKUP(D113,基本データ!$L$4:$R$33,3,0))))</f>
        <v>0</v>
      </c>
      <c r="M113" s="46"/>
      <c r="N113" s="88"/>
      <c r="O113" s="89"/>
      <c r="P113" s="49"/>
      <c r="Q113" s="29">
        <f>VLOOKUP(B113,基本データ!$E$5:$G$34,3,0)*E113/2</f>
        <v>4.8</v>
      </c>
      <c r="R113" s="63"/>
      <c r="S113" s="64">
        <f t="shared" si="7"/>
        <v>1591.2</v>
      </c>
      <c r="T113" s="65">
        <f>SUM(S$4:S113)</f>
        <v>504049.92000000109</v>
      </c>
      <c r="U113" s="53"/>
      <c r="V113" s="29">
        <f>VLOOKUP(B113,基本データ!$E$5:$G$34,2,0)*E113/2</f>
        <v>32.520000000000003</v>
      </c>
      <c r="W113" s="64">
        <f t="shared" si="10"/>
        <v>10780.380000000001</v>
      </c>
      <c r="X113" s="65">
        <f>SUM(W$4:W113)</f>
        <v>1107335.9699999997</v>
      </c>
      <c r="Y113" s="63"/>
      <c r="Z113" s="65">
        <f t="shared" si="8"/>
        <v>9189.18</v>
      </c>
      <c r="AA113" s="65">
        <f t="shared" si="9"/>
        <v>603286.04999999865</v>
      </c>
    </row>
    <row r="114" spans="1:27" x14ac:dyDescent="0.15">
      <c r="A114" s="87">
        <f t="shared" si="6"/>
        <v>110</v>
      </c>
      <c r="B114" s="30">
        <v>19</v>
      </c>
      <c r="C114" s="30">
        <v>5</v>
      </c>
      <c r="D114" s="31">
        <v>5</v>
      </c>
      <c r="E114" s="31">
        <v>4</v>
      </c>
      <c r="F114" s="41"/>
      <c r="G114" s="33">
        <f>IF(B114=0,0,IF($A116=0,0,IF(B114=B113,0,VLOOKUP(B114,基本データ!$L$4:$R$33,2,0))))</f>
        <v>0</v>
      </c>
      <c r="H114" s="32">
        <f>IF(B114=0,0,IF($A116=0,0,IF(B114=B113,0,VLOOKUP(B114,基本データ!$L$4:$R$33,3,0))))</f>
        <v>0</v>
      </c>
      <c r="I114" s="33">
        <f>IF(C114=0,0,IF($A116=0,0,IF(C114=C113,0,VLOOKUP(C114,基本データ!$L$4:$R$33,2,0))))</f>
        <v>0</v>
      </c>
      <c r="J114" s="32">
        <f>IF(C114=0,0,IF($A116=0,0,IF(C114=C113,0,VLOOKUP(C114,基本データ!$L$4:$R$33,3,0))))</f>
        <v>0</v>
      </c>
      <c r="K114" s="33">
        <f>IF(D114=0,0,IF($A116=0,0,IF(D114=D113,0,VLOOKUP(D114,基本データ!$L$4:$R$33,2,0))))</f>
        <v>0</v>
      </c>
      <c r="L114" s="32">
        <f>IF(D114=0,0,IF($A116=0,0,IF(D114=D113,0,VLOOKUP(D114,基本データ!$L$4:$R$33,3,0))))</f>
        <v>0</v>
      </c>
      <c r="M114" s="46"/>
      <c r="N114" s="88"/>
      <c r="O114" s="89"/>
      <c r="P114" s="49"/>
      <c r="Q114" s="29">
        <f>VLOOKUP(B114,基本データ!$E$5:$G$34,3,0)*E114/2</f>
        <v>4.8</v>
      </c>
      <c r="R114" s="63"/>
      <c r="S114" s="64">
        <f t="shared" si="7"/>
        <v>1591.2</v>
      </c>
      <c r="T114" s="65">
        <f>SUM(S$4:S114)</f>
        <v>505641.1200000011</v>
      </c>
      <c r="U114" s="53"/>
      <c r="V114" s="29">
        <f>VLOOKUP(B114,基本データ!$E$5:$G$34,2,0)*E114/2</f>
        <v>32.520000000000003</v>
      </c>
      <c r="W114" s="64">
        <f t="shared" si="10"/>
        <v>10780.380000000001</v>
      </c>
      <c r="X114" s="65">
        <f>SUM(W$4:W114)</f>
        <v>1118116.3499999996</v>
      </c>
      <c r="Y114" s="63"/>
      <c r="Z114" s="65">
        <f t="shared" si="8"/>
        <v>9189.18</v>
      </c>
      <c r="AA114" s="65">
        <f t="shared" si="9"/>
        <v>612475.22999999858</v>
      </c>
    </row>
    <row r="115" spans="1:27" x14ac:dyDescent="0.15">
      <c r="A115" s="87">
        <f t="shared" si="6"/>
        <v>111</v>
      </c>
      <c r="B115" s="30">
        <v>19</v>
      </c>
      <c r="C115" s="30">
        <v>5</v>
      </c>
      <c r="D115" s="31">
        <v>5</v>
      </c>
      <c r="E115" s="31">
        <v>4</v>
      </c>
      <c r="F115" s="41"/>
      <c r="G115" s="33">
        <f>IF(B115=0,0,IF($A117=0,0,IF(B115=B114,0,VLOOKUP(B115,基本データ!$L$4:$R$33,2,0))))</f>
        <v>0</v>
      </c>
      <c r="H115" s="32">
        <f>IF(B115=0,0,IF($A117=0,0,IF(B115=B114,0,VLOOKUP(B115,基本データ!$L$4:$R$33,3,0))))</f>
        <v>0</v>
      </c>
      <c r="I115" s="33">
        <f>IF(C115=0,0,IF($A117=0,0,IF(C115=C114,0,VLOOKUP(C115,基本データ!$L$4:$R$33,2,0))))</f>
        <v>0</v>
      </c>
      <c r="J115" s="32">
        <f>IF(C115=0,0,IF($A117=0,0,IF(C115=C114,0,VLOOKUP(C115,基本データ!$L$4:$R$33,3,0))))</f>
        <v>0</v>
      </c>
      <c r="K115" s="33">
        <f>IF(D115=0,0,IF($A117=0,0,IF(D115=D114,0,VLOOKUP(D115,基本データ!$L$4:$R$33,2,0))))</f>
        <v>0</v>
      </c>
      <c r="L115" s="32">
        <f>IF(D115=0,0,IF($A117=0,0,IF(D115=D114,0,VLOOKUP(D115,基本データ!$L$4:$R$33,3,0))))</f>
        <v>0</v>
      </c>
      <c r="M115" s="46"/>
      <c r="N115" s="88"/>
      <c r="O115" s="89"/>
      <c r="P115" s="49"/>
      <c r="Q115" s="29">
        <f>VLOOKUP(B115,基本データ!$E$5:$G$34,3,0)*E115/2</f>
        <v>4.8</v>
      </c>
      <c r="R115" s="63"/>
      <c r="S115" s="64">
        <f t="shared" si="7"/>
        <v>1591.2</v>
      </c>
      <c r="T115" s="65">
        <f>SUM(S$4:S115)</f>
        <v>507232.32000000111</v>
      </c>
      <c r="U115" s="53"/>
      <c r="V115" s="29">
        <f>VLOOKUP(B115,基本データ!$E$5:$G$34,2,0)*E115/2</f>
        <v>32.520000000000003</v>
      </c>
      <c r="W115" s="64">
        <f t="shared" si="10"/>
        <v>10780.380000000001</v>
      </c>
      <c r="X115" s="65">
        <f>SUM(W$4:W115)</f>
        <v>1128896.7299999995</v>
      </c>
      <c r="Y115" s="63"/>
      <c r="Z115" s="65">
        <f t="shared" si="8"/>
        <v>9189.18</v>
      </c>
      <c r="AA115" s="65">
        <f t="shared" si="9"/>
        <v>621664.4099999984</v>
      </c>
    </row>
    <row r="116" spans="1:27" x14ac:dyDescent="0.15">
      <c r="A116" s="87">
        <f t="shared" si="6"/>
        <v>112</v>
      </c>
      <c r="B116" s="30">
        <v>19</v>
      </c>
      <c r="C116" s="30">
        <v>5</v>
      </c>
      <c r="D116" s="31">
        <v>5</v>
      </c>
      <c r="E116" s="31">
        <v>4</v>
      </c>
      <c r="F116" s="41"/>
      <c r="G116" s="33">
        <f>IF(B116=0,0,IF($A118=0,0,IF(B116=B115,0,VLOOKUP(B116,基本データ!$L$4:$R$33,2,0))))</f>
        <v>0</v>
      </c>
      <c r="H116" s="32">
        <f>IF(B116=0,0,IF($A118=0,0,IF(B116=B115,0,VLOOKUP(B116,基本データ!$L$4:$R$33,3,0))))</f>
        <v>0</v>
      </c>
      <c r="I116" s="33">
        <f>IF(C116=0,0,IF($A118=0,0,IF(C116=C115,0,VLOOKUP(C116,基本データ!$L$4:$R$33,2,0))))</f>
        <v>0</v>
      </c>
      <c r="J116" s="32">
        <f>IF(C116=0,0,IF($A118=0,0,IF(C116=C115,0,VLOOKUP(C116,基本データ!$L$4:$R$33,3,0))))</f>
        <v>0</v>
      </c>
      <c r="K116" s="33">
        <f>IF(D116=0,0,IF($A118=0,0,IF(D116=D115,0,VLOOKUP(D116,基本データ!$L$4:$R$33,2,0))))</f>
        <v>0</v>
      </c>
      <c r="L116" s="32">
        <f>IF(D116=0,0,IF($A118=0,0,IF(D116=D115,0,VLOOKUP(D116,基本データ!$L$4:$R$33,3,0))))</f>
        <v>0</v>
      </c>
      <c r="M116" s="46"/>
      <c r="N116" s="88"/>
      <c r="O116" s="89"/>
      <c r="P116" s="49"/>
      <c r="Q116" s="29">
        <f>VLOOKUP(B116,基本データ!$E$5:$G$34,3,0)*E116/2</f>
        <v>4.8</v>
      </c>
      <c r="R116" s="63"/>
      <c r="S116" s="64">
        <f t="shared" si="7"/>
        <v>1591.2</v>
      </c>
      <c r="T116" s="65">
        <f>SUM(S$4:S116)</f>
        <v>508823.52000000112</v>
      </c>
      <c r="U116" s="53"/>
      <c r="V116" s="29">
        <f>VLOOKUP(B116,基本データ!$E$5:$G$34,2,0)*E116/2</f>
        <v>32.520000000000003</v>
      </c>
      <c r="W116" s="64">
        <f t="shared" si="10"/>
        <v>10780.380000000001</v>
      </c>
      <c r="X116" s="65">
        <f>SUM(W$4:W116)</f>
        <v>1139677.1099999994</v>
      </c>
      <c r="Y116" s="63"/>
      <c r="Z116" s="65">
        <f t="shared" si="8"/>
        <v>9189.18</v>
      </c>
      <c r="AA116" s="65">
        <f t="shared" si="9"/>
        <v>630853.58999999822</v>
      </c>
    </row>
    <row r="117" spans="1:27" x14ac:dyDescent="0.15">
      <c r="A117" s="87">
        <f t="shared" si="6"/>
        <v>113</v>
      </c>
      <c r="B117" s="30">
        <v>19</v>
      </c>
      <c r="C117" s="30">
        <v>5</v>
      </c>
      <c r="D117" s="31">
        <v>5</v>
      </c>
      <c r="E117" s="31">
        <v>4</v>
      </c>
      <c r="F117" s="41"/>
      <c r="G117" s="33">
        <f>IF(B117=0,0,IF($A119=0,0,IF(B117=B116,0,VLOOKUP(B117,基本データ!$L$4:$R$33,2,0))))</f>
        <v>0</v>
      </c>
      <c r="H117" s="32">
        <f>IF(B117=0,0,IF($A119=0,0,IF(B117=B116,0,VLOOKUP(B117,基本データ!$L$4:$R$33,3,0))))</f>
        <v>0</v>
      </c>
      <c r="I117" s="33">
        <f>IF(C117=0,0,IF($A119=0,0,IF(C117=C116,0,VLOOKUP(C117,基本データ!$L$4:$R$33,2,0))))</f>
        <v>0</v>
      </c>
      <c r="J117" s="32">
        <f>IF(C117=0,0,IF($A119=0,0,IF(C117=C116,0,VLOOKUP(C117,基本データ!$L$4:$R$33,3,0))))</f>
        <v>0</v>
      </c>
      <c r="K117" s="33">
        <f>IF(D117=0,0,IF($A119=0,0,IF(D117=D116,0,VLOOKUP(D117,基本データ!$L$4:$R$33,2,0))))</f>
        <v>0</v>
      </c>
      <c r="L117" s="32">
        <f>IF(D117=0,0,IF($A119=0,0,IF(D117=D116,0,VLOOKUP(D117,基本データ!$L$4:$R$33,3,0))))</f>
        <v>0</v>
      </c>
      <c r="M117" s="46"/>
      <c r="N117" s="88"/>
      <c r="O117" s="89"/>
      <c r="P117" s="49"/>
      <c r="Q117" s="29">
        <f>VLOOKUP(B117,基本データ!$E$5:$G$34,3,0)*E117/2</f>
        <v>4.8</v>
      </c>
      <c r="R117" s="63"/>
      <c r="S117" s="64">
        <f t="shared" si="7"/>
        <v>1591.2</v>
      </c>
      <c r="T117" s="65">
        <f>SUM(S$4:S117)</f>
        <v>510414.72000000114</v>
      </c>
      <c r="U117" s="53"/>
      <c r="V117" s="29">
        <f>VLOOKUP(B117,基本データ!$E$5:$G$34,2,0)*E117/2</f>
        <v>32.520000000000003</v>
      </c>
      <c r="W117" s="64">
        <f t="shared" si="10"/>
        <v>10780.380000000001</v>
      </c>
      <c r="X117" s="65">
        <f>SUM(W$4:W117)</f>
        <v>1150457.4899999993</v>
      </c>
      <c r="Y117" s="63"/>
      <c r="Z117" s="65">
        <f t="shared" si="8"/>
        <v>9189.18</v>
      </c>
      <c r="AA117" s="65">
        <f t="shared" si="9"/>
        <v>640042.76999999816</v>
      </c>
    </row>
    <row r="118" spans="1:27" x14ac:dyDescent="0.15">
      <c r="A118" s="87">
        <f t="shared" si="6"/>
        <v>114</v>
      </c>
      <c r="B118" s="30">
        <v>19</v>
      </c>
      <c r="C118" s="30">
        <v>5</v>
      </c>
      <c r="D118" s="31">
        <v>5</v>
      </c>
      <c r="E118" s="31">
        <v>4</v>
      </c>
      <c r="F118" s="41"/>
      <c r="G118" s="33">
        <f>IF(B118=0,0,IF($A120=0,0,IF(B118=B117,0,VLOOKUP(B118,基本データ!$L$4:$R$33,2,0))))</f>
        <v>0</v>
      </c>
      <c r="H118" s="32">
        <f>IF(B118=0,0,IF($A120=0,0,IF(B118=B117,0,VLOOKUP(B118,基本データ!$L$4:$R$33,3,0))))</f>
        <v>0</v>
      </c>
      <c r="I118" s="33">
        <f>IF(C118=0,0,IF($A120=0,0,IF(C118=C117,0,VLOOKUP(C118,基本データ!$L$4:$R$33,2,0))))</f>
        <v>0</v>
      </c>
      <c r="J118" s="32">
        <f>IF(C118=0,0,IF($A120=0,0,IF(C118=C117,0,VLOOKUP(C118,基本データ!$L$4:$R$33,3,0))))</f>
        <v>0</v>
      </c>
      <c r="K118" s="33">
        <f>IF(D118=0,0,IF($A120=0,0,IF(D118=D117,0,VLOOKUP(D118,基本データ!$L$4:$R$33,2,0))))</f>
        <v>0</v>
      </c>
      <c r="L118" s="32">
        <f>IF(D118=0,0,IF($A120=0,0,IF(D118=D117,0,VLOOKUP(D118,基本データ!$L$4:$R$33,3,0))))</f>
        <v>0</v>
      </c>
      <c r="M118" s="46"/>
      <c r="N118" s="88"/>
      <c r="O118" s="89"/>
      <c r="P118" s="49"/>
      <c r="Q118" s="29">
        <f>VLOOKUP(B118,基本データ!$E$5:$G$34,3,0)*E118/2</f>
        <v>4.8</v>
      </c>
      <c r="R118" s="63"/>
      <c r="S118" s="64">
        <f t="shared" si="7"/>
        <v>1591.2</v>
      </c>
      <c r="T118" s="65">
        <f>SUM(S$4:S118)</f>
        <v>512005.92000000115</v>
      </c>
      <c r="U118" s="53"/>
      <c r="V118" s="29">
        <f>VLOOKUP(B118,基本データ!$E$5:$G$34,2,0)*E118/2</f>
        <v>32.520000000000003</v>
      </c>
      <c r="W118" s="64">
        <f t="shared" si="10"/>
        <v>10780.380000000001</v>
      </c>
      <c r="X118" s="65">
        <f>SUM(W$4:W118)</f>
        <v>1161237.8699999992</v>
      </c>
      <c r="Y118" s="63"/>
      <c r="Z118" s="65">
        <f t="shared" si="8"/>
        <v>9189.18</v>
      </c>
      <c r="AA118" s="65">
        <f t="shared" si="9"/>
        <v>649231.94999999809</v>
      </c>
    </row>
    <row r="119" spans="1:27" x14ac:dyDescent="0.15">
      <c r="A119" s="87">
        <f t="shared" si="6"/>
        <v>115</v>
      </c>
      <c r="B119" s="30">
        <v>19</v>
      </c>
      <c r="C119" s="30">
        <v>5</v>
      </c>
      <c r="D119" s="31">
        <v>5</v>
      </c>
      <c r="E119" s="31">
        <v>4</v>
      </c>
      <c r="F119" s="41"/>
      <c r="G119" s="33">
        <f>IF(B119=0,0,IF($A121=0,0,IF(B119=B118,0,VLOOKUP(B119,基本データ!$L$4:$R$33,2,0))))</f>
        <v>0</v>
      </c>
      <c r="H119" s="32">
        <f>IF(B119=0,0,IF($A121=0,0,IF(B119=B118,0,VLOOKUP(B119,基本データ!$L$4:$R$33,3,0))))</f>
        <v>0</v>
      </c>
      <c r="I119" s="33">
        <f>IF(C119=0,0,IF($A121=0,0,IF(C119=C118,0,VLOOKUP(C119,基本データ!$L$4:$R$33,2,0))))</f>
        <v>0</v>
      </c>
      <c r="J119" s="32">
        <f>IF(C119=0,0,IF($A121=0,0,IF(C119=C118,0,VLOOKUP(C119,基本データ!$L$4:$R$33,3,0))))</f>
        <v>0</v>
      </c>
      <c r="K119" s="33">
        <f>IF(D119=0,0,IF($A121=0,0,IF(D119=D118,0,VLOOKUP(D119,基本データ!$L$4:$R$33,2,0))))</f>
        <v>0</v>
      </c>
      <c r="L119" s="32">
        <f>IF(D119=0,0,IF($A121=0,0,IF(D119=D118,0,VLOOKUP(D119,基本データ!$L$4:$R$33,3,0))))</f>
        <v>0</v>
      </c>
      <c r="M119" s="46"/>
      <c r="N119" s="88"/>
      <c r="O119" s="89"/>
      <c r="P119" s="49"/>
      <c r="Q119" s="29">
        <f>VLOOKUP(B119,基本データ!$E$5:$G$34,3,0)*E119/2</f>
        <v>4.8</v>
      </c>
      <c r="R119" s="63"/>
      <c r="S119" s="64">
        <f t="shared" si="7"/>
        <v>1591.2</v>
      </c>
      <c r="T119" s="65">
        <f>SUM(S$4:S119)</f>
        <v>513597.12000000116</v>
      </c>
      <c r="U119" s="53"/>
      <c r="V119" s="29">
        <f>VLOOKUP(B119,基本データ!$E$5:$G$34,2,0)*E119/2</f>
        <v>32.520000000000003</v>
      </c>
      <c r="W119" s="64">
        <f t="shared" si="10"/>
        <v>10780.380000000001</v>
      </c>
      <c r="X119" s="65">
        <f>SUM(W$4:W119)</f>
        <v>1172018.2499999991</v>
      </c>
      <c r="Y119" s="63"/>
      <c r="Z119" s="65">
        <f t="shared" si="8"/>
        <v>9189.18</v>
      </c>
      <c r="AA119" s="65">
        <f t="shared" si="9"/>
        <v>658421.12999999791</v>
      </c>
    </row>
    <row r="120" spans="1:27" x14ac:dyDescent="0.15">
      <c r="A120" s="87">
        <f t="shared" si="6"/>
        <v>116</v>
      </c>
      <c r="B120" s="30">
        <v>19</v>
      </c>
      <c r="C120" s="30">
        <v>5</v>
      </c>
      <c r="D120" s="31">
        <v>5</v>
      </c>
      <c r="E120" s="31">
        <v>4</v>
      </c>
      <c r="F120" s="41"/>
      <c r="G120" s="33">
        <f>IF(B120=0,0,IF($A122=0,0,IF(B120=B119,0,VLOOKUP(B120,基本データ!$L$4:$R$33,2,0))))</f>
        <v>0</v>
      </c>
      <c r="H120" s="32">
        <f>IF(B120=0,0,IF($A122=0,0,IF(B120=B119,0,VLOOKUP(B120,基本データ!$L$4:$R$33,3,0))))</f>
        <v>0</v>
      </c>
      <c r="I120" s="33">
        <f>IF(C120=0,0,IF($A122=0,0,IF(C120=C119,0,VLOOKUP(C120,基本データ!$L$4:$R$33,2,0))))</f>
        <v>0</v>
      </c>
      <c r="J120" s="32">
        <f>IF(C120=0,0,IF($A122=0,0,IF(C120=C119,0,VLOOKUP(C120,基本データ!$L$4:$R$33,3,0))))</f>
        <v>0</v>
      </c>
      <c r="K120" s="33">
        <f>IF(D120=0,0,IF($A122=0,0,IF(D120=D119,0,VLOOKUP(D120,基本データ!$L$4:$R$33,2,0))))</f>
        <v>0</v>
      </c>
      <c r="L120" s="32">
        <f>IF(D120=0,0,IF($A122=0,0,IF(D120=D119,0,VLOOKUP(D120,基本データ!$L$4:$R$33,3,0))))</f>
        <v>0</v>
      </c>
      <c r="M120" s="46"/>
      <c r="N120" s="88"/>
      <c r="O120" s="89"/>
      <c r="P120" s="49"/>
      <c r="Q120" s="29">
        <f>VLOOKUP(B120,基本データ!$E$5:$G$34,3,0)*E120/2</f>
        <v>4.8</v>
      </c>
      <c r="R120" s="63"/>
      <c r="S120" s="64">
        <f t="shared" si="7"/>
        <v>1591.2</v>
      </c>
      <c r="T120" s="65">
        <f>SUM(S$4:S120)</f>
        <v>515188.32000000117</v>
      </c>
      <c r="U120" s="53"/>
      <c r="V120" s="29">
        <f>VLOOKUP(B120,基本データ!$E$5:$G$34,2,0)*E120/2</f>
        <v>32.520000000000003</v>
      </c>
      <c r="W120" s="64">
        <f t="shared" si="10"/>
        <v>10780.380000000001</v>
      </c>
      <c r="X120" s="65">
        <f>SUM(W$4:W120)</f>
        <v>1182798.629999999</v>
      </c>
      <c r="Y120" s="63"/>
      <c r="Z120" s="65">
        <f t="shared" si="8"/>
        <v>9189.18</v>
      </c>
      <c r="AA120" s="65">
        <f t="shared" si="9"/>
        <v>667610.30999999773</v>
      </c>
    </row>
    <row r="121" spans="1:27" x14ac:dyDescent="0.15">
      <c r="A121" s="87">
        <f t="shared" si="6"/>
        <v>117</v>
      </c>
      <c r="B121" s="30">
        <v>19</v>
      </c>
      <c r="C121" s="30">
        <v>5</v>
      </c>
      <c r="D121" s="31">
        <v>5</v>
      </c>
      <c r="E121" s="31">
        <v>4</v>
      </c>
      <c r="F121" s="41"/>
      <c r="G121" s="33">
        <f>IF(B121=0,0,IF($A123=0,0,IF(B121=B120,0,VLOOKUP(B121,基本データ!$L$4:$R$33,2,0))))</f>
        <v>0</v>
      </c>
      <c r="H121" s="32">
        <f>IF(B121=0,0,IF($A123=0,0,IF(B121=B120,0,VLOOKUP(B121,基本データ!$L$4:$R$33,3,0))))</f>
        <v>0</v>
      </c>
      <c r="I121" s="33">
        <f>IF(C121=0,0,IF($A123=0,0,IF(C121=C120,0,VLOOKUP(C121,基本データ!$L$4:$R$33,2,0))))</f>
        <v>0</v>
      </c>
      <c r="J121" s="32">
        <f>IF(C121=0,0,IF($A123=0,0,IF(C121=C120,0,VLOOKUP(C121,基本データ!$L$4:$R$33,3,0))))</f>
        <v>0</v>
      </c>
      <c r="K121" s="33">
        <f>IF(D121=0,0,IF($A123=0,0,IF(D121=D120,0,VLOOKUP(D121,基本データ!$L$4:$R$33,2,0))))</f>
        <v>0</v>
      </c>
      <c r="L121" s="32">
        <f>IF(D121=0,0,IF($A123=0,0,IF(D121=D120,0,VLOOKUP(D121,基本データ!$L$4:$R$33,3,0))))</f>
        <v>0</v>
      </c>
      <c r="M121" s="46"/>
      <c r="N121" s="88"/>
      <c r="O121" s="89"/>
      <c r="P121" s="49"/>
      <c r="Q121" s="29">
        <f>VLOOKUP(B121,基本データ!$E$5:$G$34,3,0)*E121/2</f>
        <v>4.8</v>
      </c>
      <c r="R121" s="63"/>
      <c r="S121" s="64">
        <f t="shared" si="7"/>
        <v>1591.2</v>
      </c>
      <c r="T121" s="65">
        <f>SUM(S$4:S121)</f>
        <v>516779.52000000118</v>
      </c>
      <c r="U121" s="53"/>
      <c r="V121" s="29">
        <f>VLOOKUP(B121,基本データ!$E$5:$G$34,2,0)*E121/2</f>
        <v>32.520000000000003</v>
      </c>
      <c r="W121" s="64">
        <f t="shared" si="10"/>
        <v>10780.380000000001</v>
      </c>
      <c r="X121" s="65">
        <f>SUM(W$4:W121)</f>
        <v>1193579.0099999988</v>
      </c>
      <c r="Y121" s="63"/>
      <c r="Z121" s="65">
        <f t="shared" si="8"/>
        <v>9189.18</v>
      </c>
      <c r="AA121" s="65">
        <f t="shared" si="9"/>
        <v>676799.48999999766</v>
      </c>
    </row>
    <row r="122" spans="1:27" x14ac:dyDescent="0.15">
      <c r="A122" s="87">
        <f t="shared" si="6"/>
        <v>118</v>
      </c>
      <c r="B122" s="30">
        <v>19</v>
      </c>
      <c r="C122" s="30">
        <v>5</v>
      </c>
      <c r="D122" s="31">
        <v>5</v>
      </c>
      <c r="E122" s="31">
        <v>4</v>
      </c>
      <c r="F122" s="41"/>
      <c r="G122" s="33">
        <f>IF(B122=0,0,IF($A124=0,0,IF(B122=B121,0,VLOOKUP(B122,基本データ!$L$4:$R$33,2,0))))</f>
        <v>0</v>
      </c>
      <c r="H122" s="32">
        <f>IF(B122=0,0,IF($A124=0,0,IF(B122=B121,0,VLOOKUP(B122,基本データ!$L$4:$R$33,3,0))))</f>
        <v>0</v>
      </c>
      <c r="I122" s="33">
        <f>IF(C122=0,0,IF($A124=0,0,IF(C122=C121,0,VLOOKUP(C122,基本データ!$L$4:$R$33,2,0))))</f>
        <v>0</v>
      </c>
      <c r="J122" s="32">
        <f>IF(C122=0,0,IF($A124=0,0,IF(C122=C121,0,VLOOKUP(C122,基本データ!$L$4:$R$33,3,0))))</f>
        <v>0</v>
      </c>
      <c r="K122" s="33">
        <f>IF(D122=0,0,IF($A124=0,0,IF(D122=D121,0,VLOOKUP(D122,基本データ!$L$4:$R$33,2,0))))</f>
        <v>0</v>
      </c>
      <c r="L122" s="32">
        <f>IF(D122=0,0,IF($A124=0,0,IF(D122=D121,0,VLOOKUP(D122,基本データ!$L$4:$R$33,3,0))))</f>
        <v>0</v>
      </c>
      <c r="M122" s="46"/>
      <c r="N122" s="88"/>
      <c r="O122" s="89"/>
      <c r="P122" s="49"/>
      <c r="Q122" s="29">
        <f>VLOOKUP(B122,基本データ!$E$5:$G$34,3,0)*E122/2</f>
        <v>4.8</v>
      </c>
      <c r="R122" s="63"/>
      <c r="S122" s="64">
        <f t="shared" si="7"/>
        <v>1591.2</v>
      </c>
      <c r="T122" s="65">
        <f>SUM(S$4:S122)</f>
        <v>518370.72000000119</v>
      </c>
      <c r="U122" s="53"/>
      <c r="V122" s="29">
        <f>VLOOKUP(B122,基本データ!$E$5:$G$34,2,0)*E122/2</f>
        <v>32.520000000000003</v>
      </c>
      <c r="W122" s="64">
        <f t="shared" si="10"/>
        <v>10780.380000000001</v>
      </c>
      <c r="X122" s="65">
        <f>SUM(W$4:W122)</f>
        <v>1204359.3899999987</v>
      </c>
      <c r="Y122" s="63"/>
      <c r="Z122" s="65">
        <f t="shared" si="8"/>
        <v>9189.18</v>
      </c>
      <c r="AA122" s="65">
        <f t="shared" si="9"/>
        <v>685988.6699999976</v>
      </c>
    </row>
    <row r="123" spans="1:27" x14ac:dyDescent="0.15">
      <c r="A123" s="87">
        <f t="shared" si="6"/>
        <v>119</v>
      </c>
      <c r="B123" s="30">
        <v>19</v>
      </c>
      <c r="C123" s="30">
        <v>5</v>
      </c>
      <c r="D123" s="31">
        <v>5</v>
      </c>
      <c r="E123" s="31">
        <v>4</v>
      </c>
      <c r="F123" s="41"/>
      <c r="G123" s="33">
        <f>IF(B123=0,0,IF($A125=0,0,IF(B123=B122,0,VLOOKUP(B123,基本データ!$L$4:$R$33,2,0))))</f>
        <v>0</v>
      </c>
      <c r="H123" s="32">
        <f>IF(B123=0,0,IF($A125=0,0,IF(B123=B122,0,VLOOKUP(B123,基本データ!$L$4:$R$33,3,0))))</f>
        <v>0</v>
      </c>
      <c r="I123" s="33">
        <f>IF(C123=0,0,IF($A125=0,0,IF(C123=C122,0,VLOOKUP(C123,基本データ!$L$4:$R$33,2,0))))</f>
        <v>0</v>
      </c>
      <c r="J123" s="32">
        <f>IF(C123=0,0,IF($A125=0,0,IF(C123=C122,0,VLOOKUP(C123,基本データ!$L$4:$R$33,3,0))))</f>
        <v>0</v>
      </c>
      <c r="K123" s="33">
        <f>IF(D123=0,0,IF($A125=0,0,IF(D123=D122,0,VLOOKUP(D123,基本データ!$L$4:$R$33,2,0))))</f>
        <v>0</v>
      </c>
      <c r="L123" s="32">
        <f>IF(D123=0,0,IF($A125=0,0,IF(D123=D122,0,VLOOKUP(D123,基本データ!$L$4:$R$33,3,0))))</f>
        <v>0</v>
      </c>
      <c r="M123" s="46"/>
      <c r="N123" s="88"/>
      <c r="O123" s="89"/>
      <c r="P123" s="49"/>
      <c r="Q123" s="29">
        <f>VLOOKUP(B123,基本データ!$E$5:$G$34,3,0)*E123/2</f>
        <v>4.8</v>
      </c>
      <c r="R123" s="63"/>
      <c r="S123" s="64">
        <f t="shared" si="7"/>
        <v>1591.2</v>
      </c>
      <c r="T123" s="65">
        <f>SUM(S$4:S123)</f>
        <v>519961.92000000121</v>
      </c>
      <c r="U123" s="53"/>
      <c r="V123" s="29">
        <f>VLOOKUP(B123,基本データ!$E$5:$G$34,2,0)*E123/2</f>
        <v>32.520000000000003</v>
      </c>
      <c r="W123" s="64">
        <f t="shared" si="10"/>
        <v>10780.380000000001</v>
      </c>
      <c r="X123" s="65">
        <f>SUM(W$4:W123)</f>
        <v>1215139.7699999986</v>
      </c>
      <c r="Y123" s="63"/>
      <c r="Z123" s="65">
        <f t="shared" si="8"/>
        <v>9189.18</v>
      </c>
      <c r="AA123" s="65">
        <f t="shared" si="9"/>
        <v>695177.84999999742</v>
      </c>
    </row>
    <row r="124" spans="1:27" x14ac:dyDescent="0.15">
      <c r="A124" s="87">
        <f t="shared" si="6"/>
        <v>120</v>
      </c>
      <c r="B124" s="30">
        <v>19</v>
      </c>
      <c r="C124" s="30">
        <v>5</v>
      </c>
      <c r="D124" s="31">
        <v>5</v>
      </c>
      <c r="E124" s="31">
        <v>4</v>
      </c>
      <c r="F124" s="41"/>
      <c r="G124" s="33">
        <f>IF(B124=0,0,IF($A126=0,0,IF(B124=B123,0,VLOOKUP(B124,基本データ!$L$4:$R$33,2,0))))</f>
        <v>0</v>
      </c>
      <c r="H124" s="32">
        <f>IF(B124=0,0,IF($A126=0,0,IF(B124=B123,0,VLOOKUP(B124,基本データ!$L$4:$R$33,3,0))))</f>
        <v>0</v>
      </c>
      <c r="I124" s="33">
        <f>IF(C124=0,0,IF($A126=0,0,IF(C124=C123,0,VLOOKUP(C124,基本データ!$L$4:$R$33,2,0))))</f>
        <v>0</v>
      </c>
      <c r="J124" s="32">
        <f>IF(C124=0,0,IF($A126=0,0,IF(C124=C123,0,VLOOKUP(C124,基本データ!$L$4:$R$33,3,0))))</f>
        <v>0</v>
      </c>
      <c r="K124" s="33">
        <f>IF(D124=0,0,IF($A126=0,0,IF(D124=D123,0,VLOOKUP(D124,基本データ!$L$4:$R$33,2,0))))</f>
        <v>0</v>
      </c>
      <c r="L124" s="32">
        <f>IF(D124=0,0,IF($A126=0,0,IF(D124=D123,0,VLOOKUP(D124,基本データ!$L$4:$R$33,3,0))))</f>
        <v>0</v>
      </c>
      <c r="M124" s="46"/>
      <c r="N124" s="88"/>
      <c r="O124" s="89"/>
      <c r="P124" s="49"/>
      <c r="Q124" s="29">
        <f>VLOOKUP(B124,基本データ!$E$5:$G$34,3,0)*E124/2</f>
        <v>4.8</v>
      </c>
      <c r="R124" s="63"/>
      <c r="S124" s="64">
        <f t="shared" si="7"/>
        <v>1591.2</v>
      </c>
      <c r="T124" s="65">
        <f>SUM(S$4:S124)</f>
        <v>521553.12000000122</v>
      </c>
      <c r="U124" s="53"/>
      <c r="V124" s="29">
        <f>VLOOKUP(B124,基本データ!$E$5:$G$34,2,0)*E124/2</f>
        <v>32.520000000000003</v>
      </c>
      <c r="W124" s="64">
        <f t="shared" si="10"/>
        <v>10780.380000000001</v>
      </c>
      <c r="X124" s="65">
        <f>SUM(W$4:W124)</f>
        <v>1225920.1499999985</v>
      </c>
      <c r="Y124" s="63"/>
      <c r="Z124" s="65">
        <f t="shared" si="8"/>
        <v>9189.18</v>
      </c>
      <c r="AA124" s="65">
        <f t="shared" si="9"/>
        <v>704367.02999999723</v>
      </c>
    </row>
    <row r="125" spans="1:27" x14ac:dyDescent="0.15">
      <c r="A125" s="87">
        <f t="shared" si="6"/>
        <v>121</v>
      </c>
      <c r="B125" s="30">
        <v>19</v>
      </c>
      <c r="C125" s="30">
        <v>5</v>
      </c>
      <c r="D125" s="31">
        <v>5</v>
      </c>
      <c r="E125" s="31">
        <v>4</v>
      </c>
      <c r="F125" s="41"/>
      <c r="G125" s="33">
        <f>IF(B125=0,0,IF($A127=0,0,IF(B125=B124,0,VLOOKUP(B125,基本データ!$L$4:$R$33,2,0))))</f>
        <v>0</v>
      </c>
      <c r="H125" s="32">
        <f>IF(B125=0,0,IF($A127=0,0,IF(B125=B124,0,VLOOKUP(B125,基本データ!$L$4:$R$33,3,0))))</f>
        <v>0</v>
      </c>
      <c r="I125" s="33">
        <f>IF(C125=0,0,IF($A127=0,0,IF(C125=C124,0,VLOOKUP(C125,基本データ!$L$4:$R$33,2,0))))</f>
        <v>0</v>
      </c>
      <c r="J125" s="32">
        <f>IF(C125=0,0,IF($A127=0,0,IF(C125=C124,0,VLOOKUP(C125,基本データ!$L$4:$R$33,3,0))))</f>
        <v>0</v>
      </c>
      <c r="K125" s="33">
        <f>IF(D125=0,0,IF($A127=0,0,IF(D125=D124,0,VLOOKUP(D125,基本データ!$L$4:$R$33,2,0))))</f>
        <v>0</v>
      </c>
      <c r="L125" s="32">
        <f>IF(D125=0,0,IF($A127=0,0,IF(D125=D124,0,VLOOKUP(D125,基本データ!$L$4:$R$33,3,0))))</f>
        <v>0</v>
      </c>
      <c r="M125" s="46"/>
      <c r="N125" s="88"/>
      <c r="O125" s="89"/>
      <c r="P125" s="49"/>
      <c r="Q125" s="29">
        <f>VLOOKUP(B125,基本データ!$E$5:$G$34,3,0)*E125/2</f>
        <v>4.8</v>
      </c>
      <c r="R125" s="63"/>
      <c r="S125" s="64">
        <f t="shared" si="7"/>
        <v>1591.2</v>
      </c>
      <c r="T125" s="65">
        <f>SUM(S$4:S125)</f>
        <v>523144.32000000123</v>
      </c>
      <c r="U125" s="53"/>
      <c r="V125" s="29">
        <f>VLOOKUP(B125,基本データ!$E$5:$G$34,2,0)*E125/2</f>
        <v>32.520000000000003</v>
      </c>
      <c r="W125" s="64">
        <f t="shared" si="10"/>
        <v>10780.380000000001</v>
      </c>
      <c r="X125" s="65">
        <f>SUM(W$4:W125)</f>
        <v>1236700.5299999984</v>
      </c>
      <c r="Y125" s="63"/>
      <c r="Z125" s="65">
        <f t="shared" si="8"/>
        <v>9189.18</v>
      </c>
      <c r="AA125" s="65">
        <f t="shared" si="9"/>
        <v>713556.20999999717</v>
      </c>
    </row>
    <row r="126" spans="1:27" x14ac:dyDescent="0.15">
      <c r="A126" s="87">
        <f t="shared" si="6"/>
        <v>122</v>
      </c>
      <c r="B126" s="30">
        <v>19</v>
      </c>
      <c r="C126" s="30">
        <v>5</v>
      </c>
      <c r="D126" s="31">
        <v>5</v>
      </c>
      <c r="E126" s="31">
        <v>4</v>
      </c>
      <c r="F126" s="41"/>
      <c r="G126" s="33">
        <f>IF(B126=0,0,IF($A128=0,0,IF(B126=B125,0,VLOOKUP(B126,基本データ!$L$4:$R$33,2,0))))</f>
        <v>0</v>
      </c>
      <c r="H126" s="32">
        <f>IF(B126=0,0,IF($A128=0,0,IF(B126=B125,0,VLOOKUP(B126,基本データ!$L$4:$R$33,3,0))))</f>
        <v>0</v>
      </c>
      <c r="I126" s="33">
        <f>IF(C126=0,0,IF($A128=0,0,IF(C126=C125,0,VLOOKUP(C126,基本データ!$L$4:$R$33,2,0))))</f>
        <v>0</v>
      </c>
      <c r="J126" s="32">
        <f>IF(C126=0,0,IF($A128=0,0,IF(C126=C125,0,VLOOKUP(C126,基本データ!$L$4:$R$33,3,0))))</f>
        <v>0</v>
      </c>
      <c r="K126" s="33">
        <f>IF(D126=0,0,IF($A128=0,0,IF(D126=D125,0,VLOOKUP(D126,基本データ!$L$4:$R$33,2,0))))</f>
        <v>0</v>
      </c>
      <c r="L126" s="32">
        <f>IF(D126=0,0,IF($A128=0,0,IF(D126=D125,0,VLOOKUP(D126,基本データ!$L$4:$R$33,3,0))))</f>
        <v>0</v>
      </c>
      <c r="M126" s="46"/>
      <c r="N126" s="88"/>
      <c r="O126" s="89"/>
      <c r="P126" s="49"/>
      <c r="Q126" s="29">
        <f>VLOOKUP(B126,基本データ!$E$5:$G$34,3,0)*E126/2</f>
        <v>4.8</v>
      </c>
      <c r="R126" s="63"/>
      <c r="S126" s="64">
        <f t="shared" si="7"/>
        <v>1591.2</v>
      </c>
      <c r="T126" s="65">
        <f>SUM(S$4:S126)</f>
        <v>524735.52000000118</v>
      </c>
      <c r="U126" s="53"/>
      <c r="V126" s="29">
        <f>VLOOKUP(B126,基本データ!$E$5:$G$34,2,0)*E126/2</f>
        <v>32.520000000000003</v>
      </c>
      <c r="W126" s="64">
        <f t="shared" si="10"/>
        <v>10780.380000000001</v>
      </c>
      <c r="X126" s="65">
        <f>SUM(W$4:W126)</f>
        <v>1247480.9099999983</v>
      </c>
      <c r="Y126" s="63"/>
      <c r="Z126" s="65">
        <f t="shared" si="8"/>
        <v>9189.18</v>
      </c>
      <c r="AA126" s="65">
        <f t="shared" si="9"/>
        <v>722745.3899999971</v>
      </c>
    </row>
    <row r="127" spans="1:27" x14ac:dyDescent="0.15">
      <c r="A127" s="87">
        <f t="shared" si="6"/>
        <v>123</v>
      </c>
      <c r="B127" s="30">
        <v>19</v>
      </c>
      <c r="C127" s="30">
        <v>5</v>
      </c>
      <c r="D127" s="31">
        <v>5</v>
      </c>
      <c r="E127" s="31">
        <v>4</v>
      </c>
      <c r="F127" s="41"/>
      <c r="G127" s="33">
        <f>IF(B127=0,0,IF($A129=0,0,IF(B127=B126,0,VLOOKUP(B127,基本データ!$L$4:$R$33,2,0))))</f>
        <v>0</v>
      </c>
      <c r="H127" s="32">
        <f>IF(B127=0,0,IF($A129=0,0,IF(B127=B126,0,VLOOKUP(B127,基本データ!$L$4:$R$33,3,0))))</f>
        <v>0</v>
      </c>
      <c r="I127" s="33">
        <f>IF(C127=0,0,IF($A129=0,0,IF(C127=C126,0,VLOOKUP(C127,基本データ!$L$4:$R$33,2,0))))</f>
        <v>0</v>
      </c>
      <c r="J127" s="32">
        <f>IF(C127=0,0,IF($A129=0,0,IF(C127=C126,0,VLOOKUP(C127,基本データ!$L$4:$R$33,3,0))))</f>
        <v>0</v>
      </c>
      <c r="K127" s="33">
        <f>IF(D127=0,0,IF($A129=0,0,IF(D127=D126,0,VLOOKUP(D127,基本データ!$L$4:$R$33,2,0))))</f>
        <v>0</v>
      </c>
      <c r="L127" s="32">
        <f>IF(D127=0,0,IF($A129=0,0,IF(D127=D126,0,VLOOKUP(D127,基本データ!$L$4:$R$33,3,0))))</f>
        <v>0</v>
      </c>
      <c r="M127" s="46"/>
      <c r="N127" s="88"/>
      <c r="O127" s="89"/>
      <c r="P127" s="49"/>
      <c r="Q127" s="29">
        <f>VLOOKUP(B127,基本データ!$E$5:$G$34,3,0)*E127/2</f>
        <v>4.8</v>
      </c>
      <c r="R127" s="63"/>
      <c r="S127" s="64">
        <f t="shared" si="7"/>
        <v>1591.2</v>
      </c>
      <c r="T127" s="65">
        <f>SUM(S$4:S127)</f>
        <v>526326.72000000114</v>
      </c>
      <c r="U127" s="53"/>
      <c r="V127" s="29">
        <f>VLOOKUP(B127,基本データ!$E$5:$G$34,2,0)*E127/2</f>
        <v>32.520000000000003</v>
      </c>
      <c r="W127" s="64">
        <f t="shared" si="10"/>
        <v>10780.380000000001</v>
      </c>
      <c r="X127" s="65">
        <f>SUM(W$4:W127)</f>
        <v>1258261.2899999982</v>
      </c>
      <c r="Y127" s="63"/>
      <c r="Z127" s="65">
        <f t="shared" si="8"/>
        <v>9189.18</v>
      </c>
      <c r="AA127" s="65">
        <f t="shared" si="9"/>
        <v>731934.56999999704</v>
      </c>
    </row>
    <row r="128" spans="1:27" x14ac:dyDescent="0.15">
      <c r="A128" s="87">
        <f t="shared" ref="A128:A191" si="11">A127+1</f>
        <v>124</v>
      </c>
      <c r="B128" s="30">
        <v>19</v>
      </c>
      <c r="C128" s="30">
        <v>5</v>
      </c>
      <c r="D128" s="31">
        <v>5</v>
      </c>
      <c r="E128" s="31">
        <v>4</v>
      </c>
      <c r="F128" s="41"/>
      <c r="G128" s="33">
        <f>IF(B128=0,0,IF($A130=0,0,IF(B128=B127,0,VLOOKUP(B128,基本データ!$L$4:$R$33,2,0))))</f>
        <v>0</v>
      </c>
      <c r="H128" s="32">
        <f>IF(B128=0,0,IF($A130=0,0,IF(B128=B127,0,VLOOKUP(B128,基本データ!$L$4:$R$33,3,0))))</f>
        <v>0</v>
      </c>
      <c r="I128" s="33">
        <f>IF(C128=0,0,IF($A130=0,0,IF(C128=C127,0,VLOOKUP(C128,基本データ!$L$4:$R$33,2,0))))</f>
        <v>0</v>
      </c>
      <c r="J128" s="32">
        <f>IF(C128=0,0,IF($A130=0,0,IF(C128=C127,0,VLOOKUP(C128,基本データ!$L$4:$R$33,3,0))))</f>
        <v>0</v>
      </c>
      <c r="K128" s="33">
        <f>IF(D128=0,0,IF($A130=0,0,IF(D128=D127,0,VLOOKUP(D128,基本データ!$L$4:$R$33,2,0))))</f>
        <v>0</v>
      </c>
      <c r="L128" s="32">
        <f>IF(D128=0,0,IF($A130=0,0,IF(D128=D127,0,VLOOKUP(D128,基本データ!$L$4:$R$33,3,0))))</f>
        <v>0</v>
      </c>
      <c r="M128" s="46"/>
      <c r="N128" s="88"/>
      <c r="O128" s="89"/>
      <c r="P128" s="49"/>
      <c r="Q128" s="29">
        <f>VLOOKUP(B128,基本データ!$E$5:$G$34,3,0)*E128/2</f>
        <v>4.8</v>
      </c>
      <c r="R128" s="63"/>
      <c r="S128" s="64">
        <f t="shared" ref="S128:S191" si="12">((SUM(G128,I128,K128,N128,Q128)*$AC$2)+(SUM(H128,J128,L128,O128)*$AD$2))*$AE$2</f>
        <v>1591.2</v>
      </c>
      <c r="T128" s="65">
        <f>SUM(S$4:S128)</f>
        <v>527917.92000000109</v>
      </c>
      <c r="U128" s="53"/>
      <c r="V128" s="29">
        <f>VLOOKUP(B128,基本データ!$E$5:$G$34,2,0)*E128/2</f>
        <v>32.520000000000003</v>
      </c>
      <c r="W128" s="64">
        <f t="shared" si="10"/>
        <v>10780.380000000001</v>
      </c>
      <c r="X128" s="65">
        <f>SUM(W$4:W128)</f>
        <v>1269041.6699999981</v>
      </c>
      <c r="Y128" s="63"/>
      <c r="Z128" s="65">
        <f t="shared" ref="Z128:Z191" si="13">W128-S128</f>
        <v>9189.18</v>
      </c>
      <c r="AA128" s="65">
        <f t="shared" ref="AA128:AA191" si="14">X128-T128</f>
        <v>741123.74999999697</v>
      </c>
    </row>
    <row r="129" spans="1:27" x14ac:dyDescent="0.15">
      <c r="A129" s="87">
        <f t="shared" si="11"/>
        <v>125</v>
      </c>
      <c r="B129" s="30">
        <v>19</v>
      </c>
      <c r="C129" s="30">
        <v>5</v>
      </c>
      <c r="D129" s="31">
        <v>5</v>
      </c>
      <c r="E129" s="31">
        <v>4</v>
      </c>
      <c r="F129" s="41"/>
      <c r="G129" s="33">
        <f>IF(B129=0,0,IF($A131=0,0,IF(B129=B128,0,VLOOKUP(B129,基本データ!$L$4:$R$33,2,0))))</f>
        <v>0</v>
      </c>
      <c r="H129" s="32">
        <f>IF(B129=0,0,IF($A131=0,0,IF(B129=B128,0,VLOOKUP(B129,基本データ!$L$4:$R$33,3,0))))</f>
        <v>0</v>
      </c>
      <c r="I129" s="33">
        <f>IF(C129=0,0,IF($A131=0,0,IF(C129=C128,0,VLOOKUP(C129,基本データ!$L$4:$R$33,2,0))))</f>
        <v>0</v>
      </c>
      <c r="J129" s="32">
        <f>IF(C129=0,0,IF($A131=0,0,IF(C129=C128,0,VLOOKUP(C129,基本データ!$L$4:$R$33,3,0))))</f>
        <v>0</v>
      </c>
      <c r="K129" s="33">
        <f>IF(D129=0,0,IF($A131=0,0,IF(D129=D128,0,VLOOKUP(D129,基本データ!$L$4:$R$33,2,0))))</f>
        <v>0</v>
      </c>
      <c r="L129" s="32">
        <f>IF(D129=0,0,IF($A131=0,0,IF(D129=D128,0,VLOOKUP(D129,基本データ!$L$4:$R$33,3,0))))</f>
        <v>0</v>
      </c>
      <c r="M129" s="46"/>
      <c r="N129" s="88"/>
      <c r="O129" s="89"/>
      <c r="P129" s="49"/>
      <c r="Q129" s="29">
        <f>VLOOKUP(B129,基本データ!$E$5:$G$34,3,0)*E129/2</f>
        <v>4.8</v>
      </c>
      <c r="R129" s="63"/>
      <c r="S129" s="64">
        <f t="shared" si="12"/>
        <v>1591.2</v>
      </c>
      <c r="T129" s="65">
        <f>SUM(S$4:S129)</f>
        <v>529509.12000000104</v>
      </c>
      <c r="U129" s="53"/>
      <c r="V129" s="29">
        <f>VLOOKUP(B129,基本データ!$E$5:$G$34,2,0)*E129/2</f>
        <v>32.520000000000003</v>
      </c>
      <c r="W129" s="64">
        <f t="shared" si="10"/>
        <v>10780.380000000001</v>
      </c>
      <c r="X129" s="65">
        <f>SUM(W$4:W129)</f>
        <v>1279822.049999998</v>
      </c>
      <c r="Y129" s="63"/>
      <c r="Z129" s="65">
        <f t="shared" si="13"/>
        <v>9189.18</v>
      </c>
      <c r="AA129" s="65">
        <f t="shared" si="14"/>
        <v>750312.92999999691</v>
      </c>
    </row>
    <row r="130" spans="1:27" x14ac:dyDescent="0.15">
      <c r="A130" s="87">
        <f t="shared" si="11"/>
        <v>126</v>
      </c>
      <c r="B130" s="30">
        <v>19</v>
      </c>
      <c r="C130" s="30">
        <v>5</v>
      </c>
      <c r="D130" s="31">
        <v>5</v>
      </c>
      <c r="E130" s="31">
        <v>4</v>
      </c>
      <c r="F130" s="41"/>
      <c r="G130" s="33">
        <f>IF(B130=0,0,IF($A132=0,0,IF(B130=B129,0,VLOOKUP(B130,基本データ!$L$4:$R$33,2,0))))</f>
        <v>0</v>
      </c>
      <c r="H130" s="32">
        <f>IF(B130=0,0,IF($A132=0,0,IF(B130=B129,0,VLOOKUP(B130,基本データ!$L$4:$R$33,3,0))))</f>
        <v>0</v>
      </c>
      <c r="I130" s="33">
        <f>IF(C130=0,0,IF($A132=0,0,IF(C130=C129,0,VLOOKUP(C130,基本データ!$L$4:$R$33,2,0))))</f>
        <v>0</v>
      </c>
      <c r="J130" s="32">
        <f>IF(C130=0,0,IF($A132=0,0,IF(C130=C129,0,VLOOKUP(C130,基本データ!$L$4:$R$33,3,0))))</f>
        <v>0</v>
      </c>
      <c r="K130" s="33">
        <f>IF(D130=0,0,IF($A132=0,0,IF(D130=D129,0,VLOOKUP(D130,基本データ!$L$4:$R$33,2,0))))</f>
        <v>0</v>
      </c>
      <c r="L130" s="32">
        <f>IF(D130=0,0,IF($A132=0,0,IF(D130=D129,0,VLOOKUP(D130,基本データ!$L$4:$R$33,3,0))))</f>
        <v>0</v>
      </c>
      <c r="M130" s="46"/>
      <c r="N130" s="88"/>
      <c r="O130" s="89"/>
      <c r="P130" s="49"/>
      <c r="Q130" s="29">
        <f>VLOOKUP(B130,基本データ!$E$5:$G$34,3,0)*E130/2</f>
        <v>4.8</v>
      </c>
      <c r="R130" s="63"/>
      <c r="S130" s="64">
        <f t="shared" si="12"/>
        <v>1591.2</v>
      </c>
      <c r="T130" s="65">
        <f>SUM(S$4:S130)</f>
        <v>531100.320000001</v>
      </c>
      <c r="U130" s="53"/>
      <c r="V130" s="29">
        <f>VLOOKUP(B130,基本データ!$E$5:$G$34,2,0)*E130/2</f>
        <v>32.520000000000003</v>
      </c>
      <c r="W130" s="64">
        <f t="shared" si="10"/>
        <v>10780.380000000001</v>
      </c>
      <c r="X130" s="65">
        <f>SUM(W$4:W130)</f>
        <v>1290602.4299999978</v>
      </c>
      <c r="Y130" s="63"/>
      <c r="Z130" s="65">
        <f t="shared" si="13"/>
        <v>9189.18</v>
      </c>
      <c r="AA130" s="65">
        <f t="shared" si="14"/>
        <v>759502.10999999684</v>
      </c>
    </row>
    <row r="131" spans="1:27" x14ac:dyDescent="0.15">
      <c r="A131" s="87">
        <f t="shared" si="11"/>
        <v>127</v>
      </c>
      <c r="B131" s="30">
        <v>19</v>
      </c>
      <c r="C131" s="30">
        <v>5</v>
      </c>
      <c r="D131" s="31">
        <v>5</v>
      </c>
      <c r="E131" s="31">
        <v>4</v>
      </c>
      <c r="F131" s="41"/>
      <c r="G131" s="33">
        <f>IF(B131=0,0,IF($A133=0,0,IF(B131=B130,0,VLOOKUP(B131,基本データ!$L$4:$R$33,2,0))))</f>
        <v>0</v>
      </c>
      <c r="H131" s="32">
        <f>IF(B131=0,0,IF($A133=0,0,IF(B131=B130,0,VLOOKUP(B131,基本データ!$L$4:$R$33,3,0))))</f>
        <v>0</v>
      </c>
      <c r="I131" s="33">
        <f>IF(C131=0,0,IF($A133=0,0,IF(C131=C130,0,VLOOKUP(C131,基本データ!$L$4:$R$33,2,0))))</f>
        <v>0</v>
      </c>
      <c r="J131" s="32">
        <f>IF(C131=0,0,IF($A133=0,0,IF(C131=C130,0,VLOOKUP(C131,基本データ!$L$4:$R$33,3,0))))</f>
        <v>0</v>
      </c>
      <c r="K131" s="33">
        <f>IF(D131=0,0,IF($A133=0,0,IF(D131=D130,0,VLOOKUP(D131,基本データ!$L$4:$R$33,2,0))))</f>
        <v>0</v>
      </c>
      <c r="L131" s="32">
        <f>IF(D131=0,0,IF($A133=0,0,IF(D131=D130,0,VLOOKUP(D131,基本データ!$L$4:$R$33,3,0))))</f>
        <v>0</v>
      </c>
      <c r="M131" s="46"/>
      <c r="N131" s="88"/>
      <c r="O131" s="89"/>
      <c r="P131" s="49"/>
      <c r="Q131" s="29">
        <f>VLOOKUP(B131,基本データ!$E$5:$G$34,3,0)*E131/2</f>
        <v>4.8</v>
      </c>
      <c r="R131" s="63"/>
      <c r="S131" s="64">
        <f t="shared" si="12"/>
        <v>1591.2</v>
      </c>
      <c r="T131" s="65">
        <f>SUM(S$4:S131)</f>
        <v>532691.52000000095</v>
      </c>
      <c r="U131" s="53"/>
      <c r="V131" s="29">
        <f>VLOOKUP(B131,基本データ!$E$5:$G$34,2,0)*E131/2</f>
        <v>32.520000000000003</v>
      </c>
      <c r="W131" s="64">
        <f t="shared" si="10"/>
        <v>10780.380000000001</v>
      </c>
      <c r="X131" s="65">
        <f>SUM(W$4:W131)</f>
        <v>1301382.8099999977</v>
      </c>
      <c r="Y131" s="63"/>
      <c r="Z131" s="65">
        <f t="shared" si="13"/>
        <v>9189.18</v>
      </c>
      <c r="AA131" s="65">
        <f t="shared" si="14"/>
        <v>768691.28999999678</v>
      </c>
    </row>
    <row r="132" spans="1:27" x14ac:dyDescent="0.15">
      <c r="A132" s="87">
        <f t="shared" si="11"/>
        <v>128</v>
      </c>
      <c r="B132" s="30">
        <v>19</v>
      </c>
      <c r="C132" s="30">
        <v>5</v>
      </c>
      <c r="D132" s="31">
        <v>5</v>
      </c>
      <c r="E132" s="31">
        <v>4</v>
      </c>
      <c r="F132" s="41"/>
      <c r="G132" s="33">
        <f>IF(B132=0,0,IF($A134=0,0,IF(B132=B131,0,VLOOKUP(B132,基本データ!$L$4:$R$33,2,0))))</f>
        <v>0</v>
      </c>
      <c r="H132" s="32">
        <f>IF(B132=0,0,IF($A134=0,0,IF(B132=B131,0,VLOOKUP(B132,基本データ!$L$4:$R$33,3,0))))</f>
        <v>0</v>
      </c>
      <c r="I132" s="33">
        <f>IF(C132=0,0,IF($A134=0,0,IF(C132=C131,0,VLOOKUP(C132,基本データ!$L$4:$R$33,2,0))))</f>
        <v>0</v>
      </c>
      <c r="J132" s="32">
        <f>IF(C132=0,0,IF($A134=0,0,IF(C132=C131,0,VLOOKUP(C132,基本データ!$L$4:$R$33,3,0))))</f>
        <v>0</v>
      </c>
      <c r="K132" s="33">
        <f>IF(D132=0,0,IF($A134=0,0,IF(D132=D131,0,VLOOKUP(D132,基本データ!$L$4:$R$33,2,0))))</f>
        <v>0</v>
      </c>
      <c r="L132" s="32">
        <f>IF(D132=0,0,IF($A134=0,0,IF(D132=D131,0,VLOOKUP(D132,基本データ!$L$4:$R$33,3,0))))</f>
        <v>0</v>
      </c>
      <c r="M132" s="46"/>
      <c r="N132" s="88"/>
      <c r="O132" s="89"/>
      <c r="P132" s="49"/>
      <c r="Q132" s="29">
        <f>VLOOKUP(B132,基本データ!$E$5:$G$34,3,0)*E132/2</f>
        <v>4.8</v>
      </c>
      <c r="R132" s="63"/>
      <c r="S132" s="64">
        <f t="shared" si="12"/>
        <v>1591.2</v>
      </c>
      <c r="T132" s="65">
        <f>SUM(S$4:S132)</f>
        <v>534282.7200000009</v>
      </c>
      <c r="U132" s="53"/>
      <c r="V132" s="29">
        <f>VLOOKUP(B132,基本データ!$E$5:$G$34,2,0)*E132/2</f>
        <v>32.520000000000003</v>
      </c>
      <c r="W132" s="64">
        <f t="shared" si="10"/>
        <v>10780.380000000001</v>
      </c>
      <c r="X132" s="65">
        <f>SUM(W$4:W132)</f>
        <v>1312163.1899999976</v>
      </c>
      <c r="Y132" s="63"/>
      <c r="Z132" s="65">
        <f t="shared" si="13"/>
        <v>9189.18</v>
      </c>
      <c r="AA132" s="65">
        <f t="shared" si="14"/>
        <v>777880.46999999671</v>
      </c>
    </row>
    <row r="133" spans="1:27" x14ac:dyDescent="0.15">
      <c r="A133" s="87">
        <f t="shared" si="11"/>
        <v>129</v>
      </c>
      <c r="B133" s="30">
        <v>19</v>
      </c>
      <c r="C133" s="30">
        <v>5</v>
      </c>
      <c r="D133" s="31">
        <v>5</v>
      </c>
      <c r="E133" s="31">
        <v>4</v>
      </c>
      <c r="F133" s="41"/>
      <c r="G133" s="33">
        <f>IF(B133=0,0,IF($A135=0,0,IF(B133=B132,0,VLOOKUP(B133,基本データ!$L$4:$R$33,2,0))))</f>
        <v>0</v>
      </c>
      <c r="H133" s="32">
        <f>IF(B133=0,0,IF($A135=0,0,IF(B133=B132,0,VLOOKUP(B133,基本データ!$L$4:$R$33,3,0))))</f>
        <v>0</v>
      </c>
      <c r="I133" s="33">
        <f>IF(C133=0,0,IF($A135=0,0,IF(C133=C132,0,VLOOKUP(C133,基本データ!$L$4:$R$33,2,0))))</f>
        <v>0</v>
      </c>
      <c r="J133" s="32">
        <f>IF(C133=0,0,IF($A135=0,0,IF(C133=C132,0,VLOOKUP(C133,基本データ!$L$4:$R$33,3,0))))</f>
        <v>0</v>
      </c>
      <c r="K133" s="33">
        <f>IF(D133=0,0,IF($A135=0,0,IF(D133=D132,0,VLOOKUP(D133,基本データ!$L$4:$R$33,2,0))))</f>
        <v>0</v>
      </c>
      <c r="L133" s="32">
        <f>IF(D133=0,0,IF($A135=0,0,IF(D133=D132,0,VLOOKUP(D133,基本データ!$L$4:$R$33,3,0))))</f>
        <v>0</v>
      </c>
      <c r="M133" s="46"/>
      <c r="N133" s="88"/>
      <c r="O133" s="89"/>
      <c r="P133" s="49"/>
      <c r="Q133" s="29">
        <f>VLOOKUP(B133,基本データ!$E$5:$G$34,3,0)*E133/2</f>
        <v>4.8</v>
      </c>
      <c r="R133" s="63"/>
      <c r="S133" s="64">
        <f t="shared" si="12"/>
        <v>1591.2</v>
      </c>
      <c r="T133" s="65">
        <f>SUM(S$4:S133)</f>
        <v>535873.92000000086</v>
      </c>
      <c r="U133" s="53"/>
      <c r="V133" s="29">
        <f>VLOOKUP(B133,基本データ!$E$5:$G$34,2,0)*E133/2</f>
        <v>32.520000000000003</v>
      </c>
      <c r="W133" s="64">
        <f t="shared" si="10"/>
        <v>10780.380000000001</v>
      </c>
      <c r="X133" s="65">
        <f>SUM(W$4:W133)</f>
        <v>1322943.5699999975</v>
      </c>
      <c r="Y133" s="63"/>
      <c r="Z133" s="65">
        <f t="shared" si="13"/>
        <v>9189.18</v>
      </c>
      <c r="AA133" s="65">
        <f t="shared" si="14"/>
        <v>787069.64999999665</v>
      </c>
    </row>
    <row r="134" spans="1:27" x14ac:dyDescent="0.15">
      <c r="A134" s="87">
        <f t="shared" si="11"/>
        <v>130</v>
      </c>
      <c r="B134" s="30">
        <v>19</v>
      </c>
      <c r="C134" s="30">
        <v>5</v>
      </c>
      <c r="D134" s="31">
        <v>5</v>
      </c>
      <c r="E134" s="31">
        <v>4</v>
      </c>
      <c r="F134" s="41"/>
      <c r="G134" s="33">
        <f>IF(B134=0,0,IF($A136=0,0,IF(B134=B133,0,VLOOKUP(B134,基本データ!$L$4:$R$33,2,0))))</f>
        <v>0</v>
      </c>
      <c r="H134" s="32">
        <f>IF(B134=0,0,IF($A136=0,0,IF(B134=B133,0,VLOOKUP(B134,基本データ!$L$4:$R$33,3,0))))</f>
        <v>0</v>
      </c>
      <c r="I134" s="33">
        <f>IF(C134=0,0,IF($A136=0,0,IF(C134=C133,0,VLOOKUP(C134,基本データ!$L$4:$R$33,2,0))))</f>
        <v>0</v>
      </c>
      <c r="J134" s="32">
        <f>IF(C134=0,0,IF($A136=0,0,IF(C134=C133,0,VLOOKUP(C134,基本データ!$L$4:$R$33,3,0))))</f>
        <v>0</v>
      </c>
      <c r="K134" s="33">
        <f>IF(D134=0,0,IF($A136=0,0,IF(D134=D133,0,VLOOKUP(D134,基本データ!$L$4:$R$33,2,0))))</f>
        <v>0</v>
      </c>
      <c r="L134" s="32">
        <f>IF(D134=0,0,IF($A136=0,0,IF(D134=D133,0,VLOOKUP(D134,基本データ!$L$4:$R$33,3,0))))</f>
        <v>0</v>
      </c>
      <c r="M134" s="46"/>
      <c r="N134" s="88"/>
      <c r="O134" s="89"/>
      <c r="P134" s="49"/>
      <c r="Q134" s="29">
        <f>VLOOKUP(B134,基本データ!$E$5:$G$34,3,0)*E134/2</f>
        <v>4.8</v>
      </c>
      <c r="R134" s="63"/>
      <c r="S134" s="64">
        <f t="shared" si="12"/>
        <v>1591.2</v>
      </c>
      <c r="T134" s="65">
        <f>SUM(S$4:S134)</f>
        <v>537465.12000000081</v>
      </c>
      <c r="U134" s="53"/>
      <c r="V134" s="29">
        <f>VLOOKUP(B134,基本データ!$E$5:$G$34,2,0)*E134/2</f>
        <v>32.520000000000003</v>
      </c>
      <c r="W134" s="64">
        <f t="shared" ref="W134:W197" si="15">V134*$AC$2*$AE$2</f>
        <v>10780.380000000001</v>
      </c>
      <c r="X134" s="65">
        <f>SUM(W$4:W134)</f>
        <v>1333723.9499999974</v>
      </c>
      <c r="Y134" s="63"/>
      <c r="Z134" s="65">
        <f t="shared" si="13"/>
        <v>9189.18</v>
      </c>
      <c r="AA134" s="65">
        <f t="shared" si="14"/>
        <v>796258.82999999658</v>
      </c>
    </row>
    <row r="135" spans="1:27" x14ac:dyDescent="0.15">
      <c r="A135" s="87">
        <f t="shared" si="11"/>
        <v>131</v>
      </c>
      <c r="B135" s="30">
        <v>19</v>
      </c>
      <c r="C135" s="30">
        <v>5</v>
      </c>
      <c r="D135" s="31">
        <v>5</v>
      </c>
      <c r="E135" s="31">
        <v>4</v>
      </c>
      <c r="F135" s="41"/>
      <c r="G135" s="33">
        <f>IF(B135=0,0,IF($A137=0,0,IF(B135=B134,0,VLOOKUP(B135,基本データ!$L$4:$R$33,2,0))))</f>
        <v>0</v>
      </c>
      <c r="H135" s="32">
        <f>IF(B135=0,0,IF($A137=0,0,IF(B135=B134,0,VLOOKUP(B135,基本データ!$L$4:$R$33,3,0))))</f>
        <v>0</v>
      </c>
      <c r="I135" s="33">
        <f>IF(C135=0,0,IF($A137=0,0,IF(C135=C134,0,VLOOKUP(C135,基本データ!$L$4:$R$33,2,0))))</f>
        <v>0</v>
      </c>
      <c r="J135" s="32">
        <f>IF(C135=0,0,IF($A137=0,0,IF(C135=C134,0,VLOOKUP(C135,基本データ!$L$4:$R$33,3,0))))</f>
        <v>0</v>
      </c>
      <c r="K135" s="33">
        <f>IF(D135=0,0,IF($A137=0,0,IF(D135=D134,0,VLOOKUP(D135,基本データ!$L$4:$R$33,2,0))))</f>
        <v>0</v>
      </c>
      <c r="L135" s="32">
        <f>IF(D135=0,0,IF($A137=0,0,IF(D135=D134,0,VLOOKUP(D135,基本データ!$L$4:$R$33,3,0))))</f>
        <v>0</v>
      </c>
      <c r="M135" s="46"/>
      <c r="N135" s="88"/>
      <c r="O135" s="89"/>
      <c r="P135" s="49"/>
      <c r="Q135" s="29">
        <f>VLOOKUP(B135,基本データ!$E$5:$G$34,3,0)*E135/2</f>
        <v>4.8</v>
      </c>
      <c r="R135" s="63"/>
      <c r="S135" s="64">
        <f t="shared" si="12"/>
        <v>1591.2</v>
      </c>
      <c r="T135" s="65">
        <f>SUM(S$4:S135)</f>
        <v>539056.32000000076</v>
      </c>
      <c r="U135" s="53"/>
      <c r="V135" s="29">
        <f>VLOOKUP(B135,基本データ!$E$5:$G$34,2,0)*E135/2</f>
        <v>32.520000000000003</v>
      </c>
      <c r="W135" s="64">
        <f t="shared" si="15"/>
        <v>10780.380000000001</v>
      </c>
      <c r="X135" s="65">
        <f>SUM(W$4:W135)</f>
        <v>1344504.3299999973</v>
      </c>
      <c r="Y135" s="63"/>
      <c r="Z135" s="65">
        <f t="shared" si="13"/>
        <v>9189.18</v>
      </c>
      <c r="AA135" s="65">
        <f t="shared" si="14"/>
        <v>805448.00999999652</v>
      </c>
    </row>
    <row r="136" spans="1:27" x14ac:dyDescent="0.15">
      <c r="A136" s="87">
        <f t="shared" si="11"/>
        <v>132</v>
      </c>
      <c r="B136" s="30">
        <v>19</v>
      </c>
      <c r="C136" s="30">
        <v>5</v>
      </c>
      <c r="D136" s="31">
        <v>5</v>
      </c>
      <c r="E136" s="31">
        <v>4</v>
      </c>
      <c r="F136" s="41"/>
      <c r="G136" s="33">
        <f>IF(B136=0,0,IF($A138=0,0,IF(B136=B135,0,VLOOKUP(B136,基本データ!$L$4:$R$33,2,0))))</f>
        <v>0</v>
      </c>
      <c r="H136" s="32">
        <f>IF(B136=0,0,IF($A138=0,0,IF(B136=B135,0,VLOOKUP(B136,基本データ!$L$4:$R$33,3,0))))</f>
        <v>0</v>
      </c>
      <c r="I136" s="33">
        <f>IF(C136=0,0,IF($A138=0,0,IF(C136=C135,0,VLOOKUP(C136,基本データ!$L$4:$R$33,2,0))))</f>
        <v>0</v>
      </c>
      <c r="J136" s="32">
        <f>IF(C136=0,0,IF($A138=0,0,IF(C136=C135,0,VLOOKUP(C136,基本データ!$L$4:$R$33,3,0))))</f>
        <v>0</v>
      </c>
      <c r="K136" s="33">
        <f>IF(D136=0,0,IF($A138=0,0,IF(D136=D135,0,VLOOKUP(D136,基本データ!$L$4:$R$33,2,0))))</f>
        <v>0</v>
      </c>
      <c r="L136" s="32">
        <f>IF(D136=0,0,IF($A138=0,0,IF(D136=D135,0,VLOOKUP(D136,基本データ!$L$4:$R$33,3,0))))</f>
        <v>0</v>
      </c>
      <c r="M136" s="46"/>
      <c r="N136" s="88"/>
      <c r="O136" s="89"/>
      <c r="P136" s="49"/>
      <c r="Q136" s="29">
        <f>VLOOKUP(B136,基本データ!$E$5:$G$34,3,0)*E136/2</f>
        <v>4.8</v>
      </c>
      <c r="R136" s="63"/>
      <c r="S136" s="64">
        <f t="shared" si="12"/>
        <v>1591.2</v>
      </c>
      <c r="T136" s="65">
        <f>SUM(S$4:S136)</f>
        <v>540647.52000000072</v>
      </c>
      <c r="U136" s="53"/>
      <c r="V136" s="29">
        <f>VLOOKUP(B136,基本データ!$E$5:$G$34,2,0)*E136/2</f>
        <v>32.520000000000003</v>
      </c>
      <c r="W136" s="64">
        <f t="shared" si="15"/>
        <v>10780.380000000001</v>
      </c>
      <c r="X136" s="65">
        <f>SUM(W$4:W136)</f>
        <v>1355284.7099999972</v>
      </c>
      <c r="Y136" s="63"/>
      <c r="Z136" s="65">
        <f t="shared" si="13"/>
        <v>9189.18</v>
      </c>
      <c r="AA136" s="65">
        <f t="shared" si="14"/>
        <v>814637.18999999645</v>
      </c>
    </row>
    <row r="137" spans="1:27" x14ac:dyDescent="0.15">
      <c r="A137" s="87">
        <f t="shared" si="11"/>
        <v>133</v>
      </c>
      <c r="B137" s="30">
        <v>19</v>
      </c>
      <c r="C137" s="30">
        <v>5</v>
      </c>
      <c r="D137" s="31">
        <v>5</v>
      </c>
      <c r="E137" s="31">
        <v>4</v>
      </c>
      <c r="F137" s="41"/>
      <c r="G137" s="33">
        <f>IF(B137=0,0,IF($A139=0,0,IF(B137=B136,0,VLOOKUP(B137,基本データ!$L$4:$R$33,2,0))))</f>
        <v>0</v>
      </c>
      <c r="H137" s="32">
        <f>IF(B137=0,0,IF($A139=0,0,IF(B137=B136,0,VLOOKUP(B137,基本データ!$L$4:$R$33,3,0))))</f>
        <v>0</v>
      </c>
      <c r="I137" s="33">
        <f>IF(C137=0,0,IF($A139=0,0,IF(C137=C136,0,VLOOKUP(C137,基本データ!$L$4:$R$33,2,0))))</f>
        <v>0</v>
      </c>
      <c r="J137" s="32">
        <f>IF(C137=0,0,IF($A139=0,0,IF(C137=C136,0,VLOOKUP(C137,基本データ!$L$4:$R$33,3,0))))</f>
        <v>0</v>
      </c>
      <c r="K137" s="33">
        <f>IF(D137=0,0,IF($A139=0,0,IF(D137=D136,0,VLOOKUP(D137,基本データ!$L$4:$R$33,2,0))))</f>
        <v>0</v>
      </c>
      <c r="L137" s="32">
        <f>IF(D137=0,0,IF($A139=0,0,IF(D137=D136,0,VLOOKUP(D137,基本データ!$L$4:$R$33,3,0))))</f>
        <v>0</v>
      </c>
      <c r="M137" s="46"/>
      <c r="N137" s="88"/>
      <c r="O137" s="89"/>
      <c r="P137" s="49"/>
      <c r="Q137" s="29">
        <f>VLOOKUP(B137,基本データ!$E$5:$G$34,3,0)*E137/2</f>
        <v>4.8</v>
      </c>
      <c r="R137" s="63"/>
      <c r="S137" s="64">
        <f t="shared" si="12"/>
        <v>1591.2</v>
      </c>
      <c r="T137" s="65">
        <f>SUM(S$4:S137)</f>
        <v>542238.72000000067</v>
      </c>
      <c r="U137" s="53"/>
      <c r="V137" s="29">
        <f>VLOOKUP(B137,基本データ!$E$5:$G$34,2,0)*E137/2</f>
        <v>32.520000000000003</v>
      </c>
      <c r="W137" s="64">
        <f t="shared" si="15"/>
        <v>10780.380000000001</v>
      </c>
      <c r="X137" s="65">
        <f>SUM(W$4:W137)</f>
        <v>1366065.0899999971</v>
      </c>
      <c r="Y137" s="63"/>
      <c r="Z137" s="65">
        <f t="shared" si="13"/>
        <v>9189.18</v>
      </c>
      <c r="AA137" s="65">
        <f t="shared" si="14"/>
        <v>823826.36999999639</v>
      </c>
    </row>
    <row r="138" spans="1:27" x14ac:dyDescent="0.15">
      <c r="A138" s="87">
        <f t="shared" si="11"/>
        <v>134</v>
      </c>
      <c r="B138" s="30">
        <v>19</v>
      </c>
      <c r="C138" s="30">
        <v>5</v>
      </c>
      <c r="D138" s="31">
        <v>5</v>
      </c>
      <c r="E138" s="31">
        <v>4</v>
      </c>
      <c r="F138" s="41"/>
      <c r="G138" s="33">
        <f>IF(B138=0,0,IF($A140=0,0,IF(B138=B137,0,VLOOKUP(B138,基本データ!$L$4:$R$33,2,0))))</f>
        <v>0</v>
      </c>
      <c r="H138" s="32">
        <f>IF(B138=0,0,IF($A140=0,0,IF(B138=B137,0,VLOOKUP(B138,基本データ!$L$4:$R$33,3,0))))</f>
        <v>0</v>
      </c>
      <c r="I138" s="33">
        <f>IF(C138=0,0,IF($A140=0,0,IF(C138=C137,0,VLOOKUP(C138,基本データ!$L$4:$R$33,2,0))))</f>
        <v>0</v>
      </c>
      <c r="J138" s="32">
        <f>IF(C138=0,0,IF($A140=0,0,IF(C138=C137,0,VLOOKUP(C138,基本データ!$L$4:$R$33,3,0))))</f>
        <v>0</v>
      </c>
      <c r="K138" s="33">
        <f>IF(D138=0,0,IF($A140=0,0,IF(D138=D137,0,VLOOKUP(D138,基本データ!$L$4:$R$33,2,0))))</f>
        <v>0</v>
      </c>
      <c r="L138" s="32">
        <f>IF(D138=0,0,IF($A140=0,0,IF(D138=D137,0,VLOOKUP(D138,基本データ!$L$4:$R$33,3,0))))</f>
        <v>0</v>
      </c>
      <c r="M138" s="46"/>
      <c r="N138" s="88"/>
      <c r="O138" s="89"/>
      <c r="P138" s="49"/>
      <c r="Q138" s="29">
        <f>VLOOKUP(B138,基本データ!$E$5:$G$34,3,0)*E138/2</f>
        <v>4.8</v>
      </c>
      <c r="R138" s="63"/>
      <c r="S138" s="64">
        <f t="shared" si="12"/>
        <v>1591.2</v>
      </c>
      <c r="T138" s="65">
        <f>SUM(S$4:S138)</f>
        <v>543829.92000000062</v>
      </c>
      <c r="U138" s="53"/>
      <c r="V138" s="29">
        <f>VLOOKUP(B138,基本データ!$E$5:$G$34,2,0)*E138/2</f>
        <v>32.520000000000003</v>
      </c>
      <c r="W138" s="64">
        <f t="shared" si="15"/>
        <v>10780.380000000001</v>
      </c>
      <c r="X138" s="65">
        <f>SUM(W$4:W138)</f>
        <v>1376845.4699999969</v>
      </c>
      <c r="Y138" s="63"/>
      <c r="Z138" s="65">
        <f t="shared" si="13"/>
        <v>9189.18</v>
      </c>
      <c r="AA138" s="65">
        <f t="shared" si="14"/>
        <v>833015.54999999632</v>
      </c>
    </row>
    <row r="139" spans="1:27" x14ac:dyDescent="0.15">
      <c r="A139" s="87">
        <f t="shared" si="11"/>
        <v>135</v>
      </c>
      <c r="B139" s="30">
        <v>19</v>
      </c>
      <c r="C139" s="30">
        <v>5</v>
      </c>
      <c r="D139" s="31">
        <v>5</v>
      </c>
      <c r="E139" s="31">
        <v>4</v>
      </c>
      <c r="F139" s="41"/>
      <c r="G139" s="33">
        <f>IF(B139=0,0,IF($A141=0,0,IF(B139=B138,0,VLOOKUP(B139,基本データ!$L$4:$R$33,2,0))))</f>
        <v>0</v>
      </c>
      <c r="H139" s="32">
        <f>IF(B139=0,0,IF($A141=0,0,IF(B139=B138,0,VLOOKUP(B139,基本データ!$L$4:$R$33,3,0))))</f>
        <v>0</v>
      </c>
      <c r="I139" s="33">
        <f>IF(C139=0,0,IF($A141=0,0,IF(C139=C138,0,VLOOKUP(C139,基本データ!$L$4:$R$33,2,0))))</f>
        <v>0</v>
      </c>
      <c r="J139" s="32">
        <f>IF(C139=0,0,IF($A141=0,0,IF(C139=C138,0,VLOOKUP(C139,基本データ!$L$4:$R$33,3,0))))</f>
        <v>0</v>
      </c>
      <c r="K139" s="33">
        <f>IF(D139=0,0,IF($A141=0,0,IF(D139=D138,0,VLOOKUP(D139,基本データ!$L$4:$R$33,2,0))))</f>
        <v>0</v>
      </c>
      <c r="L139" s="32">
        <f>IF(D139=0,0,IF($A141=0,0,IF(D139=D138,0,VLOOKUP(D139,基本データ!$L$4:$R$33,3,0))))</f>
        <v>0</v>
      </c>
      <c r="M139" s="46"/>
      <c r="N139" s="88"/>
      <c r="O139" s="89"/>
      <c r="P139" s="49"/>
      <c r="Q139" s="29">
        <f>VLOOKUP(B139,基本データ!$E$5:$G$34,3,0)*E139/2</f>
        <v>4.8</v>
      </c>
      <c r="R139" s="63"/>
      <c r="S139" s="64">
        <f t="shared" si="12"/>
        <v>1591.2</v>
      </c>
      <c r="T139" s="65">
        <f>SUM(S$4:S139)</f>
        <v>545421.12000000058</v>
      </c>
      <c r="U139" s="53"/>
      <c r="V139" s="29">
        <f>VLOOKUP(B139,基本データ!$E$5:$G$34,2,0)*E139/2</f>
        <v>32.520000000000003</v>
      </c>
      <c r="W139" s="64">
        <f t="shared" si="15"/>
        <v>10780.380000000001</v>
      </c>
      <c r="X139" s="65">
        <f>SUM(W$4:W139)</f>
        <v>1387625.8499999968</v>
      </c>
      <c r="Y139" s="63"/>
      <c r="Z139" s="65">
        <f t="shared" si="13"/>
        <v>9189.18</v>
      </c>
      <c r="AA139" s="65">
        <f t="shared" si="14"/>
        <v>842204.72999999626</v>
      </c>
    </row>
    <row r="140" spans="1:27" x14ac:dyDescent="0.15">
      <c r="A140" s="87">
        <f t="shared" si="11"/>
        <v>136</v>
      </c>
      <c r="B140" s="30">
        <v>19</v>
      </c>
      <c r="C140" s="30">
        <v>5</v>
      </c>
      <c r="D140" s="31">
        <v>5</v>
      </c>
      <c r="E140" s="31">
        <v>4</v>
      </c>
      <c r="F140" s="41"/>
      <c r="G140" s="33">
        <f>IF(B140=0,0,IF($A142=0,0,IF(B140=B139,0,VLOOKUP(B140,基本データ!$L$4:$R$33,2,0))))</f>
        <v>0</v>
      </c>
      <c r="H140" s="32">
        <f>IF(B140=0,0,IF($A142=0,0,IF(B140=B139,0,VLOOKUP(B140,基本データ!$L$4:$R$33,3,0))))</f>
        <v>0</v>
      </c>
      <c r="I140" s="33">
        <f>IF(C140=0,0,IF($A142=0,0,IF(C140=C139,0,VLOOKUP(C140,基本データ!$L$4:$R$33,2,0))))</f>
        <v>0</v>
      </c>
      <c r="J140" s="32">
        <f>IF(C140=0,0,IF($A142=0,0,IF(C140=C139,0,VLOOKUP(C140,基本データ!$L$4:$R$33,3,0))))</f>
        <v>0</v>
      </c>
      <c r="K140" s="33">
        <f>IF(D140=0,0,IF($A142=0,0,IF(D140=D139,0,VLOOKUP(D140,基本データ!$L$4:$R$33,2,0))))</f>
        <v>0</v>
      </c>
      <c r="L140" s="32">
        <f>IF(D140=0,0,IF($A142=0,0,IF(D140=D139,0,VLOOKUP(D140,基本データ!$L$4:$R$33,3,0))))</f>
        <v>0</v>
      </c>
      <c r="M140" s="46"/>
      <c r="N140" s="88"/>
      <c r="O140" s="89"/>
      <c r="P140" s="49"/>
      <c r="Q140" s="29">
        <f>VLOOKUP(B140,基本データ!$E$5:$G$34,3,0)*E140/2</f>
        <v>4.8</v>
      </c>
      <c r="R140" s="63"/>
      <c r="S140" s="64">
        <f t="shared" si="12"/>
        <v>1591.2</v>
      </c>
      <c r="T140" s="65">
        <f>SUM(S$4:S140)</f>
        <v>547012.32000000053</v>
      </c>
      <c r="U140" s="53"/>
      <c r="V140" s="29">
        <f>VLOOKUP(B140,基本データ!$E$5:$G$34,2,0)*E140/2</f>
        <v>32.520000000000003</v>
      </c>
      <c r="W140" s="64">
        <f t="shared" si="15"/>
        <v>10780.380000000001</v>
      </c>
      <c r="X140" s="65">
        <f>SUM(W$4:W140)</f>
        <v>1398406.2299999967</v>
      </c>
      <c r="Y140" s="63"/>
      <c r="Z140" s="65">
        <f t="shared" si="13"/>
        <v>9189.18</v>
      </c>
      <c r="AA140" s="65">
        <f t="shared" si="14"/>
        <v>851393.90999999619</v>
      </c>
    </row>
    <row r="141" spans="1:27" x14ac:dyDescent="0.15">
      <c r="A141" s="87">
        <f t="shared" si="11"/>
        <v>137</v>
      </c>
      <c r="B141" s="30">
        <v>19</v>
      </c>
      <c r="C141" s="30">
        <v>5</v>
      </c>
      <c r="D141" s="31">
        <v>5</v>
      </c>
      <c r="E141" s="31">
        <v>4</v>
      </c>
      <c r="F141" s="41"/>
      <c r="G141" s="33">
        <f>IF(B141=0,0,IF($A143=0,0,IF(B141=B140,0,VLOOKUP(B141,基本データ!$L$4:$R$33,2,0))))</f>
        <v>0</v>
      </c>
      <c r="H141" s="32">
        <f>IF(B141=0,0,IF($A143=0,0,IF(B141=B140,0,VLOOKUP(B141,基本データ!$L$4:$R$33,3,0))))</f>
        <v>0</v>
      </c>
      <c r="I141" s="33">
        <f>IF(C141=0,0,IF($A143=0,0,IF(C141=C140,0,VLOOKUP(C141,基本データ!$L$4:$R$33,2,0))))</f>
        <v>0</v>
      </c>
      <c r="J141" s="32">
        <f>IF(C141=0,0,IF($A143=0,0,IF(C141=C140,0,VLOOKUP(C141,基本データ!$L$4:$R$33,3,0))))</f>
        <v>0</v>
      </c>
      <c r="K141" s="33">
        <f>IF(D141=0,0,IF($A143=0,0,IF(D141=D140,0,VLOOKUP(D141,基本データ!$L$4:$R$33,2,0))))</f>
        <v>0</v>
      </c>
      <c r="L141" s="32">
        <f>IF(D141=0,0,IF($A143=0,0,IF(D141=D140,0,VLOOKUP(D141,基本データ!$L$4:$R$33,3,0))))</f>
        <v>0</v>
      </c>
      <c r="M141" s="46"/>
      <c r="N141" s="88"/>
      <c r="O141" s="89"/>
      <c r="P141" s="49"/>
      <c r="Q141" s="29">
        <f>VLOOKUP(B141,基本データ!$E$5:$G$34,3,0)*E141/2</f>
        <v>4.8</v>
      </c>
      <c r="R141" s="63"/>
      <c r="S141" s="64">
        <f t="shared" si="12"/>
        <v>1591.2</v>
      </c>
      <c r="T141" s="65">
        <f>SUM(S$4:S141)</f>
        <v>548603.52000000048</v>
      </c>
      <c r="U141" s="53"/>
      <c r="V141" s="29">
        <f>VLOOKUP(B141,基本データ!$E$5:$G$34,2,0)*E141/2</f>
        <v>32.520000000000003</v>
      </c>
      <c r="W141" s="64">
        <f t="shared" si="15"/>
        <v>10780.380000000001</v>
      </c>
      <c r="X141" s="65">
        <f>SUM(W$4:W141)</f>
        <v>1409186.6099999966</v>
      </c>
      <c r="Y141" s="63"/>
      <c r="Z141" s="65">
        <f t="shared" si="13"/>
        <v>9189.18</v>
      </c>
      <c r="AA141" s="65">
        <f t="shared" si="14"/>
        <v>860583.08999999613</v>
      </c>
    </row>
    <row r="142" spans="1:27" x14ac:dyDescent="0.15">
      <c r="A142" s="87">
        <f t="shared" si="11"/>
        <v>138</v>
      </c>
      <c r="B142" s="30">
        <v>19</v>
      </c>
      <c r="C142" s="30">
        <v>5</v>
      </c>
      <c r="D142" s="31">
        <v>5</v>
      </c>
      <c r="E142" s="31">
        <v>4</v>
      </c>
      <c r="F142" s="41"/>
      <c r="G142" s="33">
        <f>IF(B142=0,0,IF($A144=0,0,IF(B142=B141,0,VLOOKUP(B142,基本データ!$L$4:$R$33,2,0))))</f>
        <v>0</v>
      </c>
      <c r="H142" s="32">
        <f>IF(B142=0,0,IF($A144=0,0,IF(B142=B141,0,VLOOKUP(B142,基本データ!$L$4:$R$33,3,0))))</f>
        <v>0</v>
      </c>
      <c r="I142" s="33">
        <f>IF(C142=0,0,IF($A144=0,0,IF(C142=C141,0,VLOOKUP(C142,基本データ!$L$4:$R$33,2,0))))</f>
        <v>0</v>
      </c>
      <c r="J142" s="32">
        <f>IF(C142=0,0,IF($A144=0,0,IF(C142=C141,0,VLOOKUP(C142,基本データ!$L$4:$R$33,3,0))))</f>
        <v>0</v>
      </c>
      <c r="K142" s="33">
        <f>IF(D142=0,0,IF($A144=0,0,IF(D142=D141,0,VLOOKUP(D142,基本データ!$L$4:$R$33,2,0))))</f>
        <v>0</v>
      </c>
      <c r="L142" s="32">
        <f>IF(D142=0,0,IF($A144=0,0,IF(D142=D141,0,VLOOKUP(D142,基本データ!$L$4:$R$33,3,0))))</f>
        <v>0</v>
      </c>
      <c r="M142" s="46"/>
      <c r="N142" s="88"/>
      <c r="O142" s="89"/>
      <c r="P142" s="49"/>
      <c r="Q142" s="29">
        <f>VLOOKUP(B142,基本データ!$E$5:$G$34,3,0)*E142/2</f>
        <v>4.8</v>
      </c>
      <c r="R142" s="63"/>
      <c r="S142" s="64">
        <f t="shared" si="12"/>
        <v>1591.2</v>
      </c>
      <c r="T142" s="65">
        <f>SUM(S$4:S142)</f>
        <v>550194.72000000044</v>
      </c>
      <c r="U142" s="53"/>
      <c r="V142" s="29">
        <f>VLOOKUP(B142,基本データ!$E$5:$G$34,2,0)*E142/2</f>
        <v>32.520000000000003</v>
      </c>
      <c r="W142" s="64">
        <f t="shared" si="15"/>
        <v>10780.380000000001</v>
      </c>
      <c r="X142" s="65">
        <f>SUM(W$4:W142)</f>
        <v>1419966.9899999965</v>
      </c>
      <c r="Y142" s="63"/>
      <c r="Z142" s="65">
        <f t="shared" si="13"/>
        <v>9189.18</v>
      </c>
      <c r="AA142" s="65">
        <f t="shared" si="14"/>
        <v>869772.26999999606</v>
      </c>
    </row>
    <row r="143" spans="1:27" x14ac:dyDescent="0.15">
      <c r="A143" s="87">
        <f t="shared" si="11"/>
        <v>139</v>
      </c>
      <c r="B143" s="30">
        <v>19</v>
      </c>
      <c r="C143" s="30">
        <v>5</v>
      </c>
      <c r="D143" s="31">
        <v>5</v>
      </c>
      <c r="E143" s="31">
        <v>4</v>
      </c>
      <c r="F143" s="41"/>
      <c r="G143" s="33">
        <f>IF(B143=0,0,IF($A145=0,0,IF(B143=B142,0,VLOOKUP(B143,基本データ!$L$4:$R$33,2,0))))</f>
        <v>0</v>
      </c>
      <c r="H143" s="32">
        <f>IF(B143=0,0,IF($A145=0,0,IF(B143=B142,0,VLOOKUP(B143,基本データ!$L$4:$R$33,3,0))))</f>
        <v>0</v>
      </c>
      <c r="I143" s="33">
        <f>IF(C143=0,0,IF($A145=0,0,IF(C143=C142,0,VLOOKUP(C143,基本データ!$L$4:$R$33,2,0))))</f>
        <v>0</v>
      </c>
      <c r="J143" s="32">
        <f>IF(C143=0,0,IF($A145=0,0,IF(C143=C142,0,VLOOKUP(C143,基本データ!$L$4:$R$33,3,0))))</f>
        <v>0</v>
      </c>
      <c r="K143" s="33">
        <f>IF(D143=0,0,IF($A145=0,0,IF(D143=D142,0,VLOOKUP(D143,基本データ!$L$4:$R$33,2,0))))</f>
        <v>0</v>
      </c>
      <c r="L143" s="32">
        <f>IF(D143=0,0,IF($A145=0,0,IF(D143=D142,0,VLOOKUP(D143,基本データ!$L$4:$R$33,3,0))))</f>
        <v>0</v>
      </c>
      <c r="M143" s="46"/>
      <c r="N143" s="88"/>
      <c r="O143" s="89"/>
      <c r="P143" s="49"/>
      <c r="Q143" s="29">
        <f>VLOOKUP(B143,基本データ!$E$5:$G$34,3,0)*E143/2</f>
        <v>4.8</v>
      </c>
      <c r="R143" s="63"/>
      <c r="S143" s="64">
        <f t="shared" si="12"/>
        <v>1591.2</v>
      </c>
      <c r="T143" s="65">
        <f>SUM(S$4:S143)</f>
        <v>551785.92000000039</v>
      </c>
      <c r="U143" s="53"/>
      <c r="V143" s="29">
        <f>VLOOKUP(B143,基本データ!$E$5:$G$34,2,0)*E143/2</f>
        <v>32.520000000000003</v>
      </c>
      <c r="W143" s="64">
        <f t="shared" si="15"/>
        <v>10780.380000000001</v>
      </c>
      <c r="X143" s="65">
        <f>SUM(W$4:W143)</f>
        <v>1430747.3699999964</v>
      </c>
      <c r="Y143" s="63"/>
      <c r="Z143" s="65">
        <f t="shared" si="13"/>
        <v>9189.18</v>
      </c>
      <c r="AA143" s="65">
        <f t="shared" si="14"/>
        <v>878961.449999996</v>
      </c>
    </row>
    <row r="144" spans="1:27" x14ac:dyDescent="0.15">
      <c r="A144" s="87">
        <f t="shared" si="11"/>
        <v>140</v>
      </c>
      <c r="B144" s="30">
        <v>19</v>
      </c>
      <c r="C144" s="30">
        <v>5</v>
      </c>
      <c r="D144" s="31">
        <v>5</v>
      </c>
      <c r="E144" s="31">
        <v>4</v>
      </c>
      <c r="F144" s="41"/>
      <c r="G144" s="33">
        <f>IF(B144=0,0,IF($A146=0,0,IF(B144=B143,0,VLOOKUP(B144,基本データ!$L$4:$R$33,2,0))))</f>
        <v>0</v>
      </c>
      <c r="H144" s="32">
        <f>IF(B144=0,0,IF($A146=0,0,IF(B144=B143,0,VLOOKUP(B144,基本データ!$L$4:$R$33,3,0))))</f>
        <v>0</v>
      </c>
      <c r="I144" s="33">
        <f>IF(C144=0,0,IF($A146=0,0,IF(C144=C143,0,VLOOKUP(C144,基本データ!$L$4:$R$33,2,0))))</f>
        <v>0</v>
      </c>
      <c r="J144" s="32">
        <f>IF(C144=0,0,IF($A146=0,0,IF(C144=C143,0,VLOOKUP(C144,基本データ!$L$4:$R$33,3,0))))</f>
        <v>0</v>
      </c>
      <c r="K144" s="33">
        <f>IF(D144=0,0,IF($A146=0,0,IF(D144=D143,0,VLOOKUP(D144,基本データ!$L$4:$R$33,2,0))))</f>
        <v>0</v>
      </c>
      <c r="L144" s="32">
        <f>IF(D144=0,0,IF($A146=0,0,IF(D144=D143,0,VLOOKUP(D144,基本データ!$L$4:$R$33,3,0))))</f>
        <v>0</v>
      </c>
      <c r="M144" s="46"/>
      <c r="N144" s="88"/>
      <c r="O144" s="89"/>
      <c r="P144" s="49"/>
      <c r="Q144" s="29">
        <f>VLOOKUP(B144,基本データ!$E$5:$G$34,3,0)*E144/2</f>
        <v>4.8</v>
      </c>
      <c r="R144" s="63"/>
      <c r="S144" s="64">
        <f t="shared" si="12"/>
        <v>1591.2</v>
      </c>
      <c r="T144" s="65">
        <f>SUM(S$4:S144)</f>
        <v>553377.12000000034</v>
      </c>
      <c r="U144" s="53"/>
      <c r="V144" s="29">
        <f>VLOOKUP(B144,基本データ!$E$5:$G$34,2,0)*E144/2</f>
        <v>32.520000000000003</v>
      </c>
      <c r="W144" s="64">
        <f t="shared" si="15"/>
        <v>10780.380000000001</v>
      </c>
      <c r="X144" s="65">
        <f>SUM(W$4:W144)</f>
        <v>1441527.7499999963</v>
      </c>
      <c r="Y144" s="63"/>
      <c r="Z144" s="65">
        <f t="shared" si="13"/>
        <v>9189.18</v>
      </c>
      <c r="AA144" s="65">
        <f t="shared" si="14"/>
        <v>888150.62999999593</v>
      </c>
    </row>
    <row r="145" spans="1:27" x14ac:dyDescent="0.15">
      <c r="A145" s="87">
        <f t="shared" si="11"/>
        <v>141</v>
      </c>
      <c r="B145" s="30">
        <v>19</v>
      </c>
      <c r="C145" s="30">
        <v>5</v>
      </c>
      <c r="D145" s="31">
        <v>5</v>
      </c>
      <c r="E145" s="31">
        <v>4</v>
      </c>
      <c r="F145" s="41"/>
      <c r="G145" s="33">
        <f>IF(B145=0,0,IF($A147=0,0,IF(B145=B144,0,VLOOKUP(B145,基本データ!$L$4:$R$33,2,0))))</f>
        <v>0</v>
      </c>
      <c r="H145" s="32">
        <f>IF(B145=0,0,IF($A147=0,0,IF(B145=B144,0,VLOOKUP(B145,基本データ!$L$4:$R$33,3,0))))</f>
        <v>0</v>
      </c>
      <c r="I145" s="33">
        <f>IF(C145=0,0,IF($A147=0,0,IF(C145=C144,0,VLOOKUP(C145,基本データ!$L$4:$R$33,2,0))))</f>
        <v>0</v>
      </c>
      <c r="J145" s="32">
        <f>IF(C145=0,0,IF($A147=0,0,IF(C145=C144,0,VLOOKUP(C145,基本データ!$L$4:$R$33,3,0))))</f>
        <v>0</v>
      </c>
      <c r="K145" s="33">
        <f>IF(D145=0,0,IF($A147=0,0,IF(D145=D144,0,VLOOKUP(D145,基本データ!$L$4:$R$33,2,0))))</f>
        <v>0</v>
      </c>
      <c r="L145" s="32">
        <f>IF(D145=0,0,IF($A147=0,0,IF(D145=D144,0,VLOOKUP(D145,基本データ!$L$4:$R$33,3,0))))</f>
        <v>0</v>
      </c>
      <c r="M145" s="46"/>
      <c r="N145" s="88"/>
      <c r="O145" s="89"/>
      <c r="P145" s="49"/>
      <c r="Q145" s="29">
        <f>VLOOKUP(B145,基本データ!$E$5:$G$34,3,0)*E145/2</f>
        <v>4.8</v>
      </c>
      <c r="R145" s="63"/>
      <c r="S145" s="64">
        <f t="shared" si="12"/>
        <v>1591.2</v>
      </c>
      <c r="T145" s="65">
        <f>SUM(S$4:S145)</f>
        <v>554968.3200000003</v>
      </c>
      <c r="U145" s="53"/>
      <c r="V145" s="29">
        <f>VLOOKUP(B145,基本データ!$E$5:$G$34,2,0)*E145/2</f>
        <v>32.520000000000003</v>
      </c>
      <c r="W145" s="64">
        <f t="shared" si="15"/>
        <v>10780.380000000001</v>
      </c>
      <c r="X145" s="65">
        <f>SUM(W$4:W145)</f>
        <v>1452308.1299999962</v>
      </c>
      <c r="Y145" s="63"/>
      <c r="Z145" s="65">
        <f t="shared" si="13"/>
        <v>9189.18</v>
      </c>
      <c r="AA145" s="65">
        <f t="shared" si="14"/>
        <v>897339.80999999586</v>
      </c>
    </row>
    <row r="146" spans="1:27" x14ac:dyDescent="0.15">
      <c r="A146" s="87">
        <f t="shared" si="11"/>
        <v>142</v>
      </c>
      <c r="B146" s="30">
        <v>19</v>
      </c>
      <c r="C146" s="30">
        <v>5</v>
      </c>
      <c r="D146" s="31">
        <v>5</v>
      </c>
      <c r="E146" s="31">
        <v>4</v>
      </c>
      <c r="F146" s="41"/>
      <c r="G146" s="33">
        <f>IF(B146=0,0,IF($A148=0,0,IF(B146=B145,0,VLOOKUP(B146,基本データ!$L$4:$R$33,2,0))))</f>
        <v>0</v>
      </c>
      <c r="H146" s="32">
        <f>IF(B146=0,0,IF($A148=0,0,IF(B146=B145,0,VLOOKUP(B146,基本データ!$L$4:$R$33,3,0))))</f>
        <v>0</v>
      </c>
      <c r="I146" s="33">
        <f>IF(C146=0,0,IF($A148=0,0,IF(C146=C145,0,VLOOKUP(C146,基本データ!$L$4:$R$33,2,0))))</f>
        <v>0</v>
      </c>
      <c r="J146" s="32">
        <f>IF(C146=0,0,IF($A148=0,0,IF(C146=C145,0,VLOOKUP(C146,基本データ!$L$4:$R$33,3,0))))</f>
        <v>0</v>
      </c>
      <c r="K146" s="33">
        <f>IF(D146=0,0,IF($A148=0,0,IF(D146=D145,0,VLOOKUP(D146,基本データ!$L$4:$R$33,2,0))))</f>
        <v>0</v>
      </c>
      <c r="L146" s="32">
        <f>IF(D146=0,0,IF($A148=0,0,IF(D146=D145,0,VLOOKUP(D146,基本データ!$L$4:$R$33,3,0))))</f>
        <v>0</v>
      </c>
      <c r="M146" s="46"/>
      <c r="N146" s="88"/>
      <c r="O146" s="89"/>
      <c r="P146" s="49"/>
      <c r="Q146" s="29">
        <f>VLOOKUP(B146,基本データ!$E$5:$G$34,3,0)*E146/2</f>
        <v>4.8</v>
      </c>
      <c r="R146" s="63"/>
      <c r="S146" s="64">
        <f t="shared" si="12"/>
        <v>1591.2</v>
      </c>
      <c r="T146" s="65">
        <f>SUM(S$4:S146)</f>
        <v>556559.52000000025</v>
      </c>
      <c r="U146" s="53"/>
      <c r="V146" s="29">
        <f>VLOOKUP(B146,基本データ!$E$5:$G$34,2,0)*E146/2</f>
        <v>32.520000000000003</v>
      </c>
      <c r="W146" s="64">
        <f t="shared" si="15"/>
        <v>10780.380000000001</v>
      </c>
      <c r="X146" s="65">
        <f>SUM(W$4:W146)</f>
        <v>1463088.5099999961</v>
      </c>
      <c r="Y146" s="63"/>
      <c r="Z146" s="65">
        <f t="shared" si="13"/>
        <v>9189.18</v>
      </c>
      <c r="AA146" s="65">
        <f t="shared" si="14"/>
        <v>906528.9899999958</v>
      </c>
    </row>
    <row r="147" spans="1:27" x14ac:dyDescent="0.15">
      <c r="A147" s="87">
        <f t="shared" si="11"/>
        <v>143</v>
      </c>
      <c r="B147" s="30">
        <v>19</v>
      </c>
      <c r="C147" s="30">
        <v>5</v>
      </c>
      <c r="D147" s="31">
        <v>5</v>
      </c>
      <c r="E147" s="31">
        <v>4</v>
      </c>
      <c r="F147" s="41"/>
      <c r="G147" s="33">
        <f>IF(B147=0,0,IF($A149=0,0,IF(B147=B146,0,VLOOKUP(B147,基本データ!$L$4:$R$33,2,0))))</f>
        <v>0</v>
      </c>
      <c r="H147" s="32">
        <f>IF(B147=0,0,IF($A149=0,0,IF(B147=B146,0,VLOOKUP(B147,基本データ!$L$4:$R$33,3,0))))</f>
        <v>0</v>
      </c>
      <c r="I147" s="33">
        <f>IF(C147=0,0,IF($A149=0,0,IF(C147=C146,0,VLOOKUP(C147,基本データ!$L$4:$R$33,2,0))))</f>
        <v>0</v>
      </c>
      <c r="J147" s="32">
        <f>IF(C147=0,0,IF($A149=0,0,IF(C147=C146,0,VLOOKUP(C147,基本データ!$L$4:$R$33,3,0))))</f>
        <v>0</v>
      </c>
      <c r="K147" s="33">
        <f>IF(D147=0,0,IF($A149=0,0,IF(D147=D146,0,VLOOKUP(D147,基本データ!$L$4:$R$33,2,0))))</f>
        <v>0</v>
      </c>
      <c r="L147" s="32">
        <f>IF(D147=0,0,IF($A149=0,0,IF(D147=D146,0,VLOOKUP(D147,基本データ!$L$4:$R$33,3,0))))</f>
        <v>0</v>
      </c>
      <c r="M147" s="46"/>
      <c r="N147" s="88"/>
      <c r="O147" s="89"/>
      <c r="P147" s="49"/>
      <c r="Q147" s="29">
        <f>VLOOKUP(B147,基本データ!$E$5:$G$34,3,0)*E147/2</f>
        <v>4.8</v>
      </c>
      <c r="R147" s="63"/>
      <c r="S147" s="64">
        <f t="shared" si="12"/>
        <v>1591.2</v>
      </c>
      <c r="T147" s="65">
        <f>SUM(S$4:S147)</f>
        <v>558150.7200000002</v>
      </c>
      <c r="U147" s="53"/>
      <c r="V147" s="29">
        <f>VLOOKUP(B147,基本データ!$E$5:$G$34,2,0)*E147/2</f>
        <v>32.520000000000003</v>
      </c>
      <c r="W147" s="64">
        <f t="shared" si="15"/>
        <v>10780.380000000001</v>
      </c>
      <c r="X147" s="65">
        <f>SUM(W$4:W147)</f>
        <v>1473868.8899999959</v>
      </c>
      <c r="Y147" s="63"/>
      <c r="Z147" s="65">
        <f t="shared" si="13"/>
        <v>9189.18</v>
      </c>
      <c r="AA147" s="65">
        <f t="shared" si="14"/>
        <v>915718.16999999573</v>
      </c>
    </row>
    <row r="148" spans="1:27" x14ac:dyDescent="0.15">
      <c r="A148" s="87">
        <f t="shared" si="11"/>
        <v>144</v>
      </c>
      <c r="B148" s="30">
        <v>19</v>
      </c>
      <c r="C148" s="30">
        <v>5</v>
      </c>
      <c r="D148" s="31">
        <v>5</v>
      </c>
      <c r="E148" s="31">
        <v>4</v>
      </c>
      <c r="F148" s="41"/>
      <c r="G148" s="33">
        <f>IF(B148=0,0,IF($A150=0,0,IF(B148=B147,0,VLOOKUP(B148,基本データ!$L$4:$R$33,2,0))))</f>
        <v>0</v>
      </c>
      <c r="H148" s="32">
        <f>IF(B148=0,0,IF($A150=0,0,IF(B148=B147,0,VLOOKUP(B148,基本データ!$L$4:$R$33,3,0))))</f>
        <v>0</v>
      </c>
      <c r="I148" s="33">
        <f>IF(C148=0,0,IF($A150=0,0,IF(C148=C147,0,VLOOKUP(C148,基本データ!$L$4:$R$33,2,0))))</f>
        <v>0</v>
      </c>
      <c r="J148" s="32">
        <f>IF(C148=0,0,IF($A150=0,0,IF(C148=C147,0,VLOOKUP(C148,基本データ!$L$4:$R$33,3,0))))</f>
        <v>0</v>
      </c>
      <c r="K148" s="33">
        <f>IF(D148=0,0,IF($A150=0,0,IF(D148=D147,0,VLOOKUP(D148,基本データ!$L$4:$R$33,2,0))))</f>
        <v>0</v>
      </c>
      <c r="L148" s="32">
        <f>IF(D148=0,0,IF($A150=0,0,IF(D148=D147,0,VLOOKUP(D148,基本データ!$L$4:$R$33,3,0))))</f>
        <v>0</v>
      </c>
      <c r="M148" s="46"/>
      <c r="N148" s="88"/>
      <c r="O148" s="89"/>
      <c r="P148" s="49"/>
      <c r="Q148" s="29">
        <f>VLOOKUP(B148,基本データ!$E$5:$G$34,3,0)*E148/2</f>
        <v>4.8</v>
      </c>
      <c r="R148" s="63"/>
      <c r="S148" s="64">
        <f t="shared" si="12"/>
        <v>1591.2</v>
      </c>
      <c r="T148" s="65">
        <f>SUM(S$4:S148)</f>
        <v>559741.92000000016</v>
      </c>
      <c r="U148" s="53"/>
      <c r="V148" s="29">
        <f>VLOOKUP(B148,基本データ!$E$5:$G$34,2,0)*E148/2</f>
        <v>32.520000000000003</v>
      </c>
      <c r="W148" s="64">
        <f t="shared" si="15"/>
        <v>10780.380000000001</v>
      </c>
      <c r="X148" s="65">
        <f>SUM(W$4:W148)</f>
        <v>1484649.2699999958</v>
      </c>
      <c r="Y148" s="63"/>
      <c r="Z148" s="65">
        <f t="shared" si="13"/>
        <v>9189.18</v>
      </c>
      <c r="AA148" s="65">
        <f t="shared" si="14"/>
        <v>924907.34999999567</v>
      </c>
    </row>
    <row r="149" spans="1:27" x14ac:dyDescent="0.15">
      <c r="A149" s="87">
        <f t="shared" si="11"/>
        <v>145</v>
      </c>
      <c r="B149" s="30">
        <v>19</v>
      </c>
      <c r="C149" s="30">
        <v>5</v>
      </c>
      <c r="D149" s="31">
        <v>5</v>
      </c>
      <c r="E149" s="31">
        <v>4</v>
      </c>
      <c r="F149" s="41"/>
      <c r="G149" s="33">
        <f>IF(B149=0,0,IF($A151=0,0,IF(B149=B148,0,VLOOKUP(B149,基本データ!$L$4:$R$33,2,0))))</f>
        <v>0</v>
      </c>
      <c r="H149" s="32">
        <f>IF(B149=0,0,IF($A151=0,0,IF(B149=B148,0,VLOOKUP(B149,基本データ!$L$4:$R$33,3,0))))</f>
        <v>0</v>
      </c>
      <c r="I149" s="33">
        <f>IF(C149=0,0,IF($A151=0,0,IF(C149=C148,0,VLOOKUP(C149,基本データ!$L$4:$R$33,2,0))))</f>
        <v>0</v>
      </c>
      <c r="J149" s="32">
        <f>IF(C149=0,0,IF($A151=0,0,IF(C149=C148,0,VLOOKUP(C149,基本データ!$L$4:$R$33,3,0))))</f>
        <v>0</v>
      </c>
      <c r="K149" s="33">
        <f>IF(D149=0,0,IF($A151=0,0,IF(D149=D148,0,VLOOKUP(D149,基本データ!$L$4:$R$33,2,0))))</f>
        <v>0</v>
      </c>
      <c r="L149" s="32">
        <f>IF(D149=0,0,IF($A151=0,0,IF(D149=D148,0,VLOOKUP(D149,基本データ!$L$4:$R$33,3,0))))</f>
        <v>0</v>
      </c>
      <c r="M149" s="46"/>
      <c r="N149" s="88"/>
      <c r="O149" s="89"/>
      <c r="P149" s="49"/>
      <c r="Q149" s="29">
        <f>VLOOKUP(B149,基本データ!$E$5:$G$34,3,0)*E149/2</f>
        <v>4.8</v>
      </c>
      <c r="R149" s="63"/>
      <c r="S149" s="64">
        <f t="shared" si="12"/>
        <v>1591.2</v>
      </c>
      <c r="T149" s="65">
        <f>SUM(S$4:S149)</f>
        <v>561333.12000000011</v>
      </c>
      <c r="U149" s="53"/>
      <c r="V149" s="29">
        <f>VLOOKUP(B149,基本データ!$E$5:$G$34,2,0)*E149/2</f>
        <v>32.520000000000003</v>
      </c>
      <c r="W149" s="64">
        <f t="shared" si="15"/>
        <v>10780.380000000001</v>
      </c>
      <c r="X149" s="65">
        <f>SUM(W$4:W149)</f>
        <v>1495429.6499999957</v>
      </c>
      <c r="Y149" s="63"/>
      <c r="Z149" s="65">
        <f t="shared" si="13"/>
        <v>9189.18</v>
      </c>
      <c r="AA149" s="65">
        <f t="shared" si="14"/>
        <v>934096.5299999956</v>
      </c>
    </row>
    <row r="150" spans="1:27" x14ac:dyDescent="0.15">
      <c r="A150" s="87">
        <f t="shared" si="11"/>
        <v>146</v>
      </c>
      <c r="B150" s="30">
        <v>19</v>
      </c>
      <c r="C150" s="30">
        <v>5</v>
      </c>
      <c r="D150" s="31">
        <v>5</v>
      </c>
      <c r="E150" s="31">
        <v>4</v>
      </c>
      <c r="F150" s="41"/>
      <c r="G150" s="33">
        <f>IF(B150=0,0,IF($A152=0,0,IF(B150=B149,0,VLOOKUP(B150,基本データ!$L$4:$R$33,2,0))))</f>
        <v>0</v>
      </c>
      <c r="H150" s="32">
        <f>IF(B150=0,0,IF($A152=0,0,IF(B150=B149,0,VLOOKUP(B150,基本データ!$L$4:$R$33,3,0))))</f>
        <v>0</v>
      </c>
      <c r="I150" s="33">
        <f>IF(C150=0,0,IF($A152=0,0,IF(C150=C149,0,VLOOKUP(C150,基本データ!$L$4:$R$33,2,0))))</f>
        <v>0</v>
      </c>
      <c r="J150" s="32">
        <f>IF(C150=0,0,IF($A152=0,0,IF(C150=C149,0,VLOOKUP(C150,基本データ!$L$4:$R$33,3,0))))</f>
        <v>0</v>
      </c>
      <c r="K150" s="33">
        <f>IF(D150=0,0,IF($A152=0,0,IF(D150=D149,0,VLOOKUP(D150,基本データ!$L$4:$R$33,2,0))))</f>
        <v>0</v>
      </c>
      <c r="L150" s="32">
        <f>IF(D150=0,0,IF($A152=0,0,IF(D150=D149,0,VLOOKUP(D150,基本データ!$L$4:$R$33,3,0))))</f>
        <v>0</v>
      </c>
      <c r="M150" s="46"/>
      <c r="N150" s="88"/>
      <c r="O150" s="89"/>
      <c r="P150" s="49"/>
      <c r="Q150" s="29">
        <f>VLOOKUP(B150,基本データ!$E$5:$G$34,3,0)*E150/2</f>
        <v>4.8</v>
      </c>
      <c r="R150" s="63"/>
      <c r="S150" s="64">
        <f t="shared" si="12"/>
        <v>1591.2</v>
      </c>
      <c r="T150" s="65">
        <f>SUM(S$4:S150)</f>
        <v>562924.32000000007</v>
      </c>
      <c r="U150" s="53"/>
      <c r="V150" s="29">
        <f>VLOOKUP(B150,基本データ!$E$5:$G$34,2,0)*E150/2</f>
        <v>32.520000000000003</v>
      </c>
      <c r="W150" s="64">
        <f t="shared" si="15"/>
        <v>10780.380000000001</v>
      </c>
      <c r="X150" s="65">
        <f>SUM(W$4:W150)</f>
        <v>1506210.0299999956</v>
      </c>
      <c r="Y150" s="63"/>
      <c r="Z150" s="65">
        <f t="shared" si="13"/>
        <v>9189.18</v>
      </c>
      <c r="AA150" s="65">
        <f t="shared" si="14"/>
        <v>943285.70999999554</v>
      </c>
    </row>
    <row r="151" spans="1:27" x14ac:dyDescent="0.15">
      <c r="A151" s="87">
        <f t="shared" si="11"/>
        <v>147</v>
      </c>
      <c r="B151" s="30">
        <v>19</v>
      </c>
      <c r="C151" s="30">
        <v>5</v>
      </c>
      <c r="D151" s="31">
        <v>5</v>
      </c>
      <c r="E151" s="31">
        <v>4</v>
      </c>
      <c r="F151" s="41"/>
      <c r="G151" s="33">
        <f>IF(B151=0,0,IF($A153=0,0,IF(B151=B150,0,VLOOKUP(B151,基本データ!$L$4:$R$33,2,0))))</f>
        <v>0</v>
      </c>
      <c r="H151" s="32">
        <f>IF(B151=0,0,IF($A153=0,0,IF(B151=B150,0,VLOOKUP(B151,基本データ!$L$4:$R$33,3,0))))</f>
        <v>0</v>
      </c>
      <c r="I151" s="33">
        <f>IF(C151=0,0,IF($A153=0,0,IF(C151=C150,0,VLOOKUP(C151,基本データ!$L$4:$R$33,2,0))))</f>
        <v>0</v>
      </c>
      <c r="J151" s="32">
        <f>IF(C151=0,0,IF($A153=0,0,IF(C151=C150,0,VLOOKUP(C151,基本データ!$L$4:$R$33,3,0))))</f>
        <v>0</v>
      </c>
      <c r="K151" s="33">
        <f>IF(D151=0,0,IF($A153=0,0,IF(D151=D150,0,VLOOKUP(D151,基本データ!$L$4:$R$33,2,0))))</f>
        <v>0</v>
      </c>
      <c r="L151" s="32">
        <f>IF(D151=0,0,IF($A153=0,0,IF(D151=D150,0,VLOOKUP(D151,基本データ!$L$4:$R$33,3,0))))</f>
        <v>0</v>
      </c>
      <c r="M151" s="46"/>
      <c r="N151" s="88"/>
      <c r="O151" s="89"/>
      <c r="P151" s="49"/>
      <c r="Q151" s="29">
        <f>VLOOKUP(B151,基本データ!$E$5:$G$34,3,0)*E151/2</f>
        <v>4.8</v>
      </c>
      <c r="R151" s="63"/>
      <c r="S151" s="64">
        <f t="shared" si="12"/>
        <v>1591.2</v>
      </c>
      <c r="T151" s="65">
        <f>SUM(S$4:S151)</f>
        <v>564515.52</v>
      </c>
      <c r="U151" s="53"/>
      <c r="V151" s="29">
        <f>VLOOKUP(B151,基本データ!$E$5:$G$34,2,0)*E151/2</f>
        <v>32.520000000000003</v>
      </c>
      <c r="W151" s="64">
        <f t="shared" si="15"/>
        <v>10780.380000000001</v>
      </c>
      <c r="X151" s="65">
        <f>SUM(W$4:W151)</f>
        <v>1516990.4099999955</v>
      </c>
      <c r="Y151" s="63"/>
      <c r="Z151" s="65">
        <f t="shared" si="13"/>
        <v>9189.18</v>
      </c>
      <c r="AA151" s="65">
        <f t="shared" si="14"/>
        <v>952474.88999999547</v>
      </c>
    </row>
    <row r="152" spans="1:27" x14ac:dyDescent="0.15">
      <c r="A152" s="87">
        <f t="shared" si="11"/>
        <v>148</v>
      </c>
      <c r="B152" s="30">
        <v>19</v>
      </c>
      <c r="C152" s="30">
        <v>5</v>
      </c>
      <c r="D152" s="31">
        <v>5</v>
      </c>
      <c r="E152" s="31">
        <v>4</v>
      </c>
      <c r="F152" s="41"/>
      <c r="G152" s="33">
        <f>IF(B152=0,0,IF($A154=0,0,IF(B152=B151,0,VLOOKUP(B152,基本データ!$L$4:$R$33,2,0))))</f>
        <v>0</v>
      </c>
      <c r="H152" s="32">
        <f>IF(B152=0,0,IF($A154=0,0,IF(B152=B151,0,VLOOKUP(B152,基本データ!$L$4:$R$33,3,0))))</f>
        <v>0</v>
      </c>
      <c r="I152" s="33">
        <f>IF(C152=0,0,IF($A154=0,0,IF(C152=C151,0,VLOOKUP(C152,基本データ!$L$4:$R$33,2,0))))</f>
        <v>0</v>
      </c>
      <c r="J152" s="32">
        <f>IF(C152=0,0,IF($A154=0,0,IF(C152=C151,0,VLOOKUP(C152,基本データ!$L$4:$R$33,3,0))))</f>
        <v>0</v>
      </c>
      <c r="K152" s="33">
        <f>IF(D152=0,0,IF($A154=0,0,IF(D152=D151,0,VLOOKUP(D152,基本データ!$L$4:$R$33,2,0))))</f>
        <v>0</v>
      </c>
      <c r="L152" s="32">
        <f>IF(D152=0,0,IF($A154=0,0,IF(D152=D151,0,VLOOKUP(D152,基本データ!$L$4:$R$33,3,0))))</f>
        <v>0</v>
      </c>
      <c r="M152" s="46"/>
      <c r="N152" s="88"/>
      <c r="O152" s="89"/>
      <c r="P152" s="49"/>
      <c r="Q152" s="29">
        <f>VLOOKUP(B152,基本データ!$E$5:$G$34,3,0)*E152/2</f>
        <v>4.8</v>
      </c>
      <c r="R152" s="63"/>
      <c r="S152" s="64">
        <f t="shared" si="12"/>
        <v>1591.2</v>
      </c>
      <c r="T152" s="65">
        <f>SUM(S$4:S152)</f>
        <v>566106.72</v>
      </c>
      <c r="U152" s="53"/>
      <c r="V152" s="29">
        <f>VLOOKUP(B152,基本データ!$E$5:$G$34,2,0)*E152/2</f>
        <v>32.520000000000003</v>
      </c>
      <c r="W152" s="64">
        <f t="shared" si="15"/>
        <v>10780.380000000001</v>
      </c>
      <c r="X152" s="65">
        <f>SUM(W$4:W152)</f>
        <v>1527770.7899999954</v>
      </c>
      <c r="Y152" s="63"/>
      <c r="Z152" s="65">
        <f t="shared" si="13"/>
        <v>9189.18</v>
      </c>
      <c r="AA152" s="65">
        <f t="shared" si="14"/>
        <v>961664.06999999541</v>
      </c>
    </row>
    <row r="153" spans="1:27" x14ac:dyDescent="0.15">
      <c r="A153" s="87">
        <f t="shared" si="11"/>
        <v>149</v>
      </c>
      <c r="B153" s="30">
        <v>19</v>
      </c>
      <c r="C153" s="30">
        <v>5</v>
      </c>
      <c r="D153" s="31">
        <v>5</v>
      </c>
      <c r="E153" s="31">
        <v>4</v>
      </c>
      <c r="F153" s="41"/>
      <c r="G153" s="33">
        <f>IF(B153=0,0,IF($A155=0,0,IF(B153=B152,0,VLOOKUP(B153,基本データ!$L$4:$R$33,2,0))))</f>
        <v>0</v>
      </c>
      <c r="H153" s="32">
        <f>IF(B153=0,0,IF($A155=0,0,IF(B153=B152,0,VLOOKUP(B153,基本データ!$L$4:$R$33,3,0))))</f>
        <v>0</v>
      </c>
      <c r="I153" s="33">
        <f>IF(C153=0,0,IF($A155=0,0,IF(C153=C152,0,VLOOKUP(C153,基本データ!$L$4:$R$33,2,0))))</f>
        <v>0</v>
      </c>
      <c r="J153" s="32">
        <f>IF(C153=0,0,IF($A155=0,0,IF(C153=C152,0,VLOOKUP(C153,基本データ!$L$4:$R$33,3,0))))</f>
        <v>0</v>
      </c>
      <c r="K153" s="33">
        <f>IF(D153=0,0,IF($A155=0,0,IF(D153=D152,0,VLOOKUP(D153,基本データ!$L$4:$R$33,2,0))))</f>
        <v>0</v>
      </c>
      <c r="L153" s="32">
        <f>IF(D153=0,0,IF($A155=0,0,IF(D153=D152,0,VLOOKUP(D153,基本データ!$L$4:$R$33,3,0))))</f>
        <v>0</v>
      </c>
      <c r="M153" s="46"/>
      <c r="N153" s="88"/>
      <c r="O153" s="89"/>
      <c r="P153" s="49"/>
      <c r="Q153" s="29">
        <f>VLOOKUP(B153,基本データ!$E$5:$G$34,3,0)*E153/2</f>
        <v>4.8</v>
      </c>
      <c r="R153" s="63"/>
      <c r="S153" s="64">
        <f t="shared" si="12"/>
        <v>1591.2</v>
      </c>
      <c r="T153" s="65">
        <f>SUM(S$4:S153)</f>
        <v>567697.91999999993</v>
      </c>
      <c r="U153" s="53"/>
      <c r="V153" s="29">
        <f>VLOOKUP(B153,基本データ!$E$5:$G$34,2,0)*E153/2</f>
        <v>32.520000000000003</v>
      </c>
      <c r="W153" s="64">
        <f t="shared" si="15"/>
        <v>10780.380000000001</v>
      </c>
      <c r="X153" s="65">
        <f>SUM(W$4:W153)</f>
        <v>1538551.1699999953</v>
      </c>
      <c r="Y153" s="63"/>
      <c r="Z153" s="65">
        <f t="shared" si="13"/>
        <v>9189.18</v>
      </c>
      <c r="AA153" s="65">
        <f t="shared" si="14"/>
        <v>970853.24999999534</v>
      </c>
    </row>
    <row r="154" spans="1:27" x14ac:dyDescent="0.15">
      <c r="A154" s="87">
        <f t="shared" si="11"/>
        <v>150</v>
      </c>
      <c r="B154" s="30">
        <v>19</v>
      </c>
      <c r="C154" s="30">
        <v>5</v>
      </c>
      <c r="D154" s="31">
        <v>5</v>
      </c>
      <c r="E154" s="31">
        <v>4</v>
      </c>
      <c r="F154" s="41"/>
      <c r="G154" s="33">
        <f>IF(B154=0,0,IF($A156=0,0,IF(B154=B153,0,VLOOKUP(B154,基本データ!$L$4:$R$33,2,0))))</f>
        <v>0</v>
      </c>
      <c r="H154" s="32">
        <f>IF(B154=0,0,IF($A156=0,0,IF(B154=B153,0,VLOOKUP(B154,基本データ!$L$4:$R$33,3,0))))</f>
        <v>0</v>
      </c>
      <c r="I154" s="33">
        <f>IF(C154=0,0,IF($A156=0,0,IF(C154=C153,0,VLOOKUP(C154,基本データ!$L$4:$R$33,2,0))))</f>
        <v>0</v>
      </c>
      <c r="J154" s="32">
        <f>IF(C154=0,0,IF($A156=0,0,IF(C154=C153,0,VLOOKUP(C154,基本データ!$L$4:$R$33,3,0))))</f>
        <v>0</v>
      </c>
      <c r="K154" s="33">
        <f>IF(D154=0,0,IF($A156=0,0,IF(D154=D153,0,VLOOKUP(D154,基本データ!$L$4:$R$33,2,0))))</f>
        <v>0</v>
      </c>
      <c r="L154" s="32">
        <f>IF(D154=0,0,IF($A156=0,0,IF(D154=D153,0,VLOOKUP(D154,基本データ!$L$4:$R$33,3,0))))</f>
        <v>0</v>
      </c>
      <c r="M154" s="46"/>
      <c r="N154" s="88"/>
      <c r="O154" s="89"/>
      <c r="P154" s="49"/>
      <c r="Q154" s="29">
        <f>VLOOKUP(B154,基本データ!$E$5:$G$34,3,0)*E154/2</f>
        <v>4.8</v>
      </c>
      <c r="R154" s="63"/>
      <c r="S154" s="64">
        <f t="shared" si="12"/>
        <v>1591.2</v>
      </c>
      <c r="T154" s="65">
        <f>SUM(S$4:S154)</f>
        <v>569289.11999999988</v>
      </c>
      <c r="U154" s="53"/>
      <c r="V154" s="29">
        <f>VLOOKUP(B154,基本データ!$E$5:$G$34,2,0)*E154/2</f>
        <v>32.520000000000003</v>
      </c>
      <c r="W154" s="64">
        <f t="shared" si="15"/>
        <v>10780.380000000001</v>
      </c>
      <c r="X154" s="65">
        <f>SUM(W$4:W154)</f>
        <v>1549331.5499999952</v>
      </c>
      <c r="Y154" s="63"/>
      <c r="Z154" s="65">
        <f t="shared" si="13"/>
        <v>9189.18</v>
      </c>
      <c r="AA154" s="65">
        <f t="shared" si="14"/>
        <v>980042.42999999528</v>
      </c>
    </row>
    <row r="155" spans="1:27" x14ac:dyDescent="0.15">
      <c r="A155" s="87">
        <f t="shared" si="11"/>
        <v>151</v>
      </c>
      <c r="B155" s="30">
        <v>19</v>
      </c>
      <c r="C155" s="30">
        <v>5</v>
      </c>
      <c r="D155" s="31">
        <v>5</v>
      </c>
      <c r="E155" s="31">
        <v>4</v>
      </c>
      <c r="F155" s="41"/>
      <c r="G155" s="33">
        <f>IF(B155=0,0,IF($A157=0,0,IF(B155=B154,0,VLOOKUP(B155,基本データ!$L$4:$R$33,2,0))))</f>
        <v>0</v>
      </c>
      <c r="H155" s="32">
        <f>IF(B155=0,0,IF($A157=0,0,IF(B155=B154,0,VLOOKUP(B155,基本データ!$L$4:$R$33,3,0))))</f>
        <v>0</v>
      </c>
      <c r="I155" s="33">
        <f>IF(C155=0,0,IF($A157=0,0,IF(C155=C154,0,VLOOKUP(C155,基本データ!$L$4:$R$33,2,0))))</f>
        <v>0</v>
      </c>
      <c r="J155" s="32">
        <f>IF(C155=0,0,IF($A157=0,0,IF(C155=C154,0,VLOOKUP(C155,基本データ!$L$4:$R$33,3,0))))</f>
        <v>0</v>
      </c>
      <c r="K155" s="33">
        <f>IF(D155=0,0,IF($A157=0,0,IF(D155=D154,0,VLOOKUP(D155,基本データ!$L$4:$R$33,2,0))))</f>
        <v>0</v>
      </c>
      <c r="L155" s="32">
        <f>IF(D155=0,0,IF($A157=0,0,IF(D155=D154,0,VLOOKUP(D155,基本データ!$L$4:$R$33,3,0))))</f>
        <v>0</v>
      </c>
      <c r="M155" s="46"/>
      <c r="N155" s="88"/>
      <c r="O155" s="89"/>
      <c r="P155" s="49"/>
      <c r="Q155" s="29">
        <f>VLOOKUP(B155,基本データ!$E$5:$G$34,3,0)*E155/2</f>
        <v>4.8</v>
      </c>
      <c r="R155" s="63"/>
      <c r="S155" s="64">
        <f t="shared" si="12"/>
        <v>1591.2</v>
      </c>
      <c r="T155" s="65">
        <f>SUM(S$4:S155)</f>
        <v>570880.31999999983</v>
      </c>
      <c r="U155" s="53"/>
      <c r="V155" s="29">
        <f>VLOOKUP(B155,基本データ!$E$5:$G$34,2,0)*E155/2</f>
        <v>32.520000000000003</v>
      </c>
      <c r="W155" s="64">
        <f t="shared" si="15"/>
        <v>10780.380000000001</v>
      </c>
      <c r="X155" s="65">
        <f>SUM(W$4:W155)</f>
        <v>1560111.929999995</v>
      </c>
      <c r="Y155" s="63"/>
      <c r="Z155" s="65">
        <f t="shared" si="13"/>
        <v>9189.18</v>
      </c>
      <c r="AA155" s="65">
        <f t="shared" si="14"/>
        <v>989231.60999999521</v>
      </c>
    </row>
    <row r="156" spans="1:27" x14ac:dyDescent="0.15">
      <c r="A156" s="87">
        <f t="shared" si="11"/>
        <v>152</v>
      </c>
      <c r="B156" s="30">
        <v>19</v>
      </c>
      <c r="C156" s="30">
        <v>5</v>
      </c>
      <c r="D156" s="31">
        <v>5</v>
      </c>
      <c r="E156" s="31">
        <v>4</v>
      </c>
      <c r="F156" s="41"/>
      <c r="G156" s="33">
        <f>IF(B156=0,0,IF($A158=0,0,IF(B156=B155,0,VLOOKUP(B156,基本データ!$L$4:$R$33,2,0))))</f>
        <v>0</v>
      </c>
      <c r="H156" s="32">
        <f>IF(B156=0,0,IF($A158=0,0,IF(B156=B155,0,VLOOKUP(B156,基本データ!$L$4:$R$33,3,0))))</f>
        <v>0</v>
      </c>
      <c r="I156" s="33">
        <f>IF(C156=0,0,IF($A158=0,0,IF(C156=C155,0,VLOOKUP(C156,基本データ!$L$4:$R$33,2,0))))</f>
        <v>0</v>
      </c>
      <c r="J156" s="32">
        <f>IF(C156=0,0,IF($A158=0,0,IF(C156=C155,0,VLOOKUP(C156,基本データ!$L$4:$R$33,3,0))))</f>
        <v>0</v>
      </c>
      <c r="K156" s="33">
        <f>IF(D156=0,0,IF($A158=0,0,IF(D156=D155,0,VLOOKUP(D156,基本データ!$L$4:$R$33,2,0))))</f>
        <v>0</v>
      </c>
      <c r="L156" s="32">
        <f>IF(D156=0,0,IF($A158=0,0,IF(D156=D155,0,VLOOKUP(D156,基本データ!$L$4:$R$33,3,0))))</f>
        <v>0</v>
      </c>
      <c r="M156" s="46"/>
      <c r="N156" s="88"/>
      <c r="O156" s="89"/>
      <c r="P156" s="49"/>
      <c r="Q156" s="29">
        <f>VLOOKUP(B156,基本データ!$E$5:$G$34,3,0)*E156/2</f>
        <v>4.8</v>
      </c>
      <c r="R156" s="63"/>
      <c r="S156" s="64">
        <f t="shared" si="12"/>
        <v>1591.2</v>
      </c>
      <c r="T156" s="65">
        <f>SUM(S$4:S156)</f>
        <v>572471.51999999979</v>
      </c>
      <c r="U156" s="53"/>
      <c r="V156" s="29">
        <f>VLOOKUP(B156,基本データ!$E$5:$G$34,2,0)*E156/2</f>
        <v>32.520000000000003</v>
      </c>
      <c r="W156" s="64">
        <f t="shared" si="15"/>
        <v>10780.380000000001</v>
      </c>
      <c r="X156" s="65">
        <f>SUM(W$4:W156)</f>
        <v>1570892.3099999949</v>
      </c>
      <c r="Y156" s="63"/>
      <c r="Z156" s="65">
        <f t="shared" si="13"/>
        <v>9189.18</v>
      </c>
      <c r="AA156" s="65">
        <f t="shared" si="14"/>
        <v>998420.78999999515</v>
      </c>
    </row>
    <row r="157" spans="1:27" x14ac:dyDescent="0.15">
      <c r="A157" s="87">
        <f t="shared" si="11"/>
        <v>153</v>
      </c>
      <c r="B157" s="30">
        <v>19</v>
      </c>
      <c r="C157" s="30">
        <v>5</v>
      </c>
      <c r="D157" s="31">
        <v>5</v>
      </c>
      <c r="E157" s="31">
        <v>4</v>
      </c>
      <c r="F157" s="41"/>
      <c r="G157" s="33">
        <f>IF(B157=0,0,IF($A159=0,0,IF(B157=B156,0,VLOOKUP(B157,基本データ!$L$4:$R$33,2,0))))</f>
        <v>0</v>
      </c>
      <c r="H157" s="32">
        <f>IF(B157=0,0,IF($A159=0,0,IF(B157=B156,0,VLOOKUP(B157,基本データ!$L$4:$R$33,3,0))))</f>
        <v>0</v>
      </c>
      <c r="I157" s="33">
        <f>IF(C157=0,0,IF($A159=0,0,IF(C157=C156,0,VLOOKUP(C157,基本データ!$L$4:$R$33,2,0))))</f>
        <v>0</v>
      </c>
      <c r="J157" s="32">
        <f>IF(C157=0,0,IF($A159=0,0,IF(C157=C156,0,VLOOKUP(C157,基本データ!$L$4:$R$33,3,0))))</f>
        <v>0</v>
      </c>
      <c r="K157" s="33">
        <f>IF(D157=0,0,IF($A159=0,0,IF(D157=D156,0,VLOOKUP(D157,基本データ!$L$4:$R$33,2,0))))</f>
        <v>0</v>
      </c>
      <c r="L157" s="32">
        <f>IF(D157=0,0,IF($A159=0,0,IF(D157=D156,0,VLOOKUP(D157,基本データ!$L$4:$R$33,3,0))))</f>
        <v>0</v>
      </c>
      <c r="M157" s="46"/>
      <c r="N157" s="88"/>
      <c r="O157" s="89"/>
      <c r="P157" s="49"/>
      <c r="Q157" s="29">
        <f>VLOOKUP(B157,基本データ!$E$5:$G$34,3,0)*E157/2</f>
        <v>4.8</v>
      </c>
      <c r="R157" s="63"/>
      <c r="S157" s="64">
        <f t="shared" si="12"/>
        <v>1591.2</v>
      </c>
      <c r="T157" s="65">
        <f>SUM(S$4:S157)</f>
        <v>574062.71999999974</v>
      </c>
      <c r="U157" s="53"/>
      <c r="V157" s="29">
        <f>VLOOKUP(B157,基本データ!$E$5:$G$34,2,0)*E157/2</f>
        <v>32.520000000000003</v>
      </c>
      <c r="W157" s="64">
        <f t="shared" si="15"/>
        <v>10780.380000000001</v>
      </c>
      <c r="X157" s="65">
        <f>SUM(W$4:W157)</f>
        <v>1581672.6899999948</v>
      </c>
      <c r="Y157" s="63"/>
      <c r="Z157" s="65">
        <f t="shared" si="13"/>
        <v>9189.18</v>
      </c>
      <c r="AA157" s="65">
        <f t="shared" si="14"/>
        <v>1007609.9699999951</v>
      </c>
    </row>
    <row r="158" spans="1:27" x14ac:dyDescent="0.15">
      <c r="A158" s="87">
        <f t="shared" si="11"/>
        <v>154</v>
      </c>
      <c r="B158" s="30">
        <v>19</v>
      </c>
      <c r="C158" s="30">
        <v>5</v>
      </c>
      <c r="D158" s="31">
        <v>5</v>
      </c>
      <c r="E158" s="31">
        <v>4</v>
      </c>
      <c r="F158" s="41"/>
      <c r="G158" s="33">
        <f>IF(B158=0,0,IF($A160=0,0,IF(B158=B157,0,VLOOKUP(B158,基本データ!$L$4:$R$33,2,0))))</f>
        <v>0</v>
      </c>
      <c r="H158" s="32">
        <f>IF(B158=0,0,IF($A160=0,0,IF(B158=B157,0,VLOOKUP(B158,基本データ!$L$4:$R$33,3,0))))</f>
        <v>0</v>
      </c>
      <c r="I158" s="33">
        <f>IF(C158=0,0,IF($A160=0,0,IF(C158=C157,0,VLOOKUP(C158,基本データ!$L$4:$R$33,2,0))))</f>
        <v>0</v>
      </c>
      <c r="J158" s="32">
        <f>IF(C158=0,0,IF($A160=0,0,IF(C158=C157,0,VLOOKUP(C158,基本データ!$L$4:$R$33,3,0))))</f>
        <v>0</v>
      </c>
      <c r="K158" s="33">
        <f>IF(D158=0,0,IF($A160=0,0,IF(D158=D157,0,VLOOKUP(D158,基本データ!$L$4:$R$33,2,0))))</f>
        <v>0</v>
      </c>
      <c r="L158" s="32">
        <f>IF(D158=0,0,IF($A160=0,0,IF(D158=D157,0,VLOOKUP(D158,基本データ!$L$4:$R$33,3,0))))</f>
        <v>0</v>
      </c>
      <c r="M158" s="46"/>
      <c r="N158" s="88"/>
      <c r="O158" s="89"/>
      <c r="P158" s="49"/>
      <c r="Q158" s="29">
        <f>VLOOKUP(B158,基本データ!$E$5:$G$34,3,0)*E158/2</f>
        <v>4.8</v>
      </c>
      <c r="R158" s="63"/>
      <c r="S158" s="64">
        <f t="shared" si="12"/>
        <v>1591.2</v>
      </c>
      <c r="T158" s="65">
        <f>SUM(S$4:S158)</f>
        <v>575653.91999999969</v>
      </c>
      <c r="U158" s="53"/>
      <c r="V158" s="29">
        <f>VLOOKUP(B158,基本データ!$E$5:$G$34,2,0)*E158/2</f>
        <v>32.520000000000003</v>
      </c>
      <c r="W158" s="64">
        <f t="shared" si="15"/>
        <v>10780.380000000001</v>
      </c>
      <c r="X158" s="65">
        <f>SUM(W$4:W158)</f>
        <v>1592453.0699999947</v>
      </c>
      <c r="Y158" s="63"/>
      <c r="Z158" s="65">
        <f t="shared" si="13"/>
        <v>9189.18</v>
      </c>
      <c r="AA158" s="65">
        <f t="shared" si="14"/>
        <v>1016799.149999995</v>
      </c>
    </row>
    <row r="159" spans="1:27" x14ac:dyDescent="0.15">
      <c r="A159" s="87">
        <f t="shared" si="11"/>
        <v>155</v>
      </c>
      <c r="B159" s="30">
        <v>19</v>
      </c>
      <c r="C159" s="30">
        <v>5</v>
      </c>
      <c r="D159" s="31">
        <v>5</v>
      </c>
      <c r="E159" s="31">
        <v>4</v>
      </c>
      <c r="F159" s="41"/>
      <c r="G159" s="33">
        <f>IF(B159=0,0,IF($A161=0,0,IF(B159=B158,0,VLOOKUP(B159,基本データ!$L$4:$R$33,2,0))))</f>
        <v>0</v>
      </c>
      <c r="H159" s="32">
        <f>IF(B159=0,0,IF($A161=0,0,IF(B159=B158,0,VLOOKUP(B159,基本データ!$L$4:$R$33,3,0))))</f>
        <v>0</v>
      </c>
      <c r="I159" s="33">
        <f>IF(C159=0,0,IF($A161=0,0,IF(C159=C158,0,VLOOKUP(C159,基本データ!$L$4:$R$33,2,0))))</f>
        <v>0</v>
      </c>
      <c r="J159" s="32">
        <f>IF(C159=0,0,IF($A161=0,0,IF(C159=C158,0,VLOOKUP(C159,基本データ!$L$4:$R$33,3,0))))</f>
        <v>0</v>
      </c>
      <c r="K159" s="33">
        <f>IF(D159=0,0,IF($A161=0,0,IF(D159=D158,0,VLOOKUP(D159,基本データ!$L$4:$R$33,2,0))))</f>
        <v>0</v>
      </c>
      <c r="L159" s="32">
        <f>IF(D159=0,0,IF($A161=0,0,IF(D159=D158,0,VLOOKUP(D159,基本データ!$L$4:$R$33,3,0))))</f>
        <v>0</v>
      </c>
      <c r="M159" s="46"/>
      <c r="N159" s="88"/>
      <c r="O159" s="89"/>
      <c r="P159" s="49"/>
      <c r="Q159" s="29">
        <f>VLOOKUP(B159,基本データ!$E$5:$G$34,3,0)*E159/2</f>
        <v>4.8</v>
      </c>
      <c r="R159" s="63"/>
      <c r="S159" s="64">
        <f t="shared" si="12"/>
        <v>1591.2</v>
      </c>
      <c r="T159" s="65">
        <f>SUM(S$4:S159)</f>
        <v>577245.11999999965</v>
      </c>
      <c r="U159" s="53"/>
      <c r="V159" s="29">
        <f>VLOOKUP(B159,基本データ!$E$5:$G$34,2,0)*E159/2</f>
        <v>32.520000000000003</v>
      </c>
      <c r="W159" s="64">
        <f t="shared" si="15"/>
        <v>10780.380000000001</v>
      </c>
      <c r="X159" s="65">
        <f>SUM(W$4:W159)</f>
        <v>1603233.4499999946</v>
      </c>
      <c r="Y159" s="63"/>
      <c r="Z159" s="65">
        <f t="shared" si="13"/>
        <v>9189.18</v>
      </c>
      <c r="AA159" s="65">
        <f t="shared" si="14"/>
        <v>1025988.329999995</v>
      </c>
    </row>
    <row r="160" spans="1:27" x14ac:dyDescent="0.15">
      <c r="A160" s="87">
        <f t="shared" si="11"/>
        <v>156</v>
      </c>
      <c r="B160" s="30">
        <v>19</v>
      </c>
      <c r="C160" s="30">
        <v>5</v>
      </c>
      <c r="D160" s="31">
        <v>5</v>
      </c>
      <c r="E160" s="31">
        <v>4</v>
      </c>
      <c r="F160" s="41"/>
      <c r="G160" s="33">
        <f>IF(B160=0,0,IF($A162=0,0,IF(B160=B159,0,VLOOKUP(B160,基本データ!$L$4:$R$33,2,0))))</f>
        <v>0</v>
      </c>
      <c r="H160" s="32">
        <f>IF(B160=0,0,IF($A162=0,0,IF(B160=B159,0,VLOOKUP(B160,基本データ!$L$4:$R$33,3,0))))</f>
        <v>0</v>
      </c>
      <c r="I160" s="33">
        <f>IF(C160=0,0,IF($A162=0,0,IF(C160=C159,0,VLOOKUP(C160,基本データ!$L$4:$R$33,2,0))))</f>
        <v>0</v>
      </c>
      <c r="J160" s="32">
        <f>IF(C160=0,0,IF($A162=0,0,IF(C160=C159,0,VLOOKUP(C160,基本データ!$L$4:$R$33,3,0))))</f>
        <v>0</v>
      </c>
      <c r="K160" s="33">
        <f>IF(D160=0,0,IF($A162=0,0,IF(D160=D159,0,VLOOKUP(D160,基本データ!$L$4:$R$33,2,0))))</f>
        <v>0</v>
      </c>
      <c r="L160" s="32">
        <f>IF(D160=0,0,IF($A162=0,0,IF(D160=D159,0,VLOOKUP(D160,基本データ!$L$4:$R$33,3,0))))</f>
        <v>0</v>
      </c>
      <c r="M160" s="46"/>
      <c r="N160" s="88"/>
      <c r="O160" s="89"/>
      <c r="P160" s="49"/>
      <c r="Q160" s="29">
        <f>VLOOKUP(B160,基本データ!$E$5:$G$34,3,0)*E160/2</f>
        <v>4.8</v>
      </c>
      <c r="R160" s="63"/>
      <c r="S160" s="64">
        <f t="shared" si="12"/>
        <v>1591.2</v>
      </c>
      <c r="T160" s="65">
        <f>SUM(S$4:S160)</f>
        <v>578836.3199999996</v>
      </c>
      <c r="U160" s="53"/>
      <c r="V160" s="29">
        <f>VLOOKUP(B160,基本データ!$E$5:$G$34,2,0)*E160/2</f>
        <v>32.520000000000003</v>
      </c>
      <c r="W160" s="64">
        <f t="shared" si="15"/>
        <v>10780.380000000001</v>
      </c>
      <c r="X160" s="65">
        <f>SUM(W$4:W160)</f>
        <v>1614013.8299999945</v>
      </c>
      <c r="Y160" s="63"/>
      <c r="Z160" s="65">
        <f t="shared" si="13"/>
        <v>9189.18</v>
      </c>
      <c r="AA160" s="65">
        <f t="shared" si="14"/>
        <v>1035177.5099999949</v>
      </c>
    </row>
    <row r="161" spans="1:27" x14ac:dyDescent="0.15">
      <c r="A161" s="87">
        <f t="shared" si="11"/>
        <v>157</v>
      </c>
      <c r="B161" s="30">
        <v>19</v>
      </c>
      <c r="C161" s="30">
        <v>5</v>
      </c>
      <c r="D161" s="31">
        <v>5</v>
      </c>
      <c r="E161" s="31">
        <v>4</v>
      </c>
      <c r="F161" s="41"/>
      <c r="G161" s="33">
        <f>IF(B161=0,0,IF($A163=0,0,IF(B161=B160,0,VLOOKUP(B161,基本データ!$L$4:$R$33,2,0))))</f>
        <v>0</v>
      </c>
      <c r="H161" s="32">
        <f>IF(B161=0,0,IF($A163=0,0,IF(B161=B160,0,VLOOKUP(B161,基本データ!$L$4:$R$33,3,0))))</f>
        <v>0</v>
      </c>
      <c r="I161" s="33">
        <f>IF(C161=0,0,IF($A163=0,0,IF(C161=C160,0,VLOOKUP(C161,基本データ!$L$4:$R$33,2,0))))</f>
        <v>0</v>
      </c>
      <c r="J161" s="32">
        <f>IF(C161=0,0,IF($A163=0,0,IF(C161=C160,0,VLOOKUP(C161,基本データ!$L$4:$R$33,3,0))))</f>
        <v>0</v>
      </c>
      <c r="K161" s="33">
        <f>IF(D161=0,0,IF($A163=0,0,IF(D161=D160,0,VLOOKUP(D161,基本データ!$L$4:$R$33,2,0))))</f>
        <v>0</v>
      </c>
      <c r="L161" s="32">
        <f>IF(D161=0,0,IF($A163=0,0,IF(D161=D160,0,VLOOKUP(D161,基本データ!$L$4:$R$33,3,0))))</f>
        <v>0</v>
      </c>
      <c r="M161" s="46"/>
      <c r="N161" s="88"/>
      <c r="O161" s="89"/>
      <c r="P161" s="49"/>
      <c r="Q161" s="29">
        <f>VLOOKUP(B161,基本データ!$E$5:$G$34,3,0)*E161/2</f>
        <v>4.8</v>
      </c>
      <c r="R161" s="63"/>
      <c r="S161" s="64">
        <f t="shared" si="12"/>
        <v>1591.2</v>
      </c>
      <c r="T161" s="65">
        <f>SUM(S$4:S161)</f>
        <v>580427.51999999955</v>
      </c>
      <c r="U161" s="53"/>
      <c r="V161" s="29">
        <f>VLOOKUP(B161,基本データ!$E$5:$G$34,2,0)*E161/2</f>
        <v>32.520000000000003</v>
      </c>
      <c r="W161" s="64">
        <f t="shared" si="15"/>
        <v>10780.380000000001</v>
      </c>
      <c r="X161" s="65">
        <f>SUM(W$4:W161)</f>
        <v>1624794.2099999944</v>
      </c>
      <c r="Y161" s="63"/>
      <c r="Z161" s="65">
        <f t="shared" si="13"/>
        <v>9189.18</v>
      </c>
      <c r="AA161" s="65">
        <f t="shared" si="14"/>
        <v>1044366.6899999948</v>
      </c>
    </row>
    <row r="162" spans="1:27" x14ac:dyDescent="0.15">
      <c r="A162" s="87">
        <f t="shared" si="11"/>
        <v>158</v>
      </c>
      <c r="B162" s="30">
        <v>19</v>
      </c>
      <c r="C162" s="30">
        <v>5</v>
      </c>
      <c r="D162" s="31">
        <v>5</v>
      </c>
      <c r="E162" s="31">
        <v>4</v>
      </c>
      <c r="F162" s="41"/>
      <c r="G162" s="33">
        <f>IF(B162=0,0,IF($A164=0,0,IF(B162=B161,0,VLOOKUP(B162,基本データ!$L$4:$R$33,2,0))))</f>
        <v>0</v>
      </c>
      <c r="H162" s="32">
        <f>IF(B162=0,0,IF($A164=0,0,IF(B162=B161,0,VLOOKUP(B162,基本データ!$L$4:$R$33,3,0))))</f>
        <v>0</v>
      </c>
      <c r="I162" s="33">
        <f>IF(C162=0,0,IF($A164=0,0,IF(C162=C161,0,VLOOKUP(C162,基本データ!$L$4:$R$33,2,0))))</f>
        <v>0</v>
      </c>
      <c r="J162" s="32">
        <f>IF(C162=0,0,IF($A164=0,0,IF(C162=C161,0,VLOOKUP(C162,基本データ!$L$4:$R$33,3,0))))</f>
        <v>0</v>
      </c>
      <c r="K162" s="33">
        <f>IF(D162=0,0,IF($A164=0,0,IF(D162=D161,0,VLOOKUP(D162,基本データ!$L$4:$R$33,2,0))))</f>
        <v>0</v>
      </c>
      <c r="L162" s="32">
        <f>IF(D162=0,0,IF($A164=0,0,IF(D162=D161,0,VLOOKUP(D162,基本データ!$L$4:$R$33,3,0))))</f>
        <v>0</v>
      </c>
      <c r="M162" s="46"/>
      <c r="N162" s="88"/>
      <c r="O162" s="89"/>
      <c r="P162" s="49"/>
      <c r="Q162" s="29">
        <f>VLOOKUP(B162,基本データ!$E$5:$G$34,3,0)*E162/2</f>
        <v>4.8</v>
      </c>
      <c r="R162" s="63"/>
      <c r="S162" s="64">
        <f t="shared" si="12"/>
        <v>1591.2</v>
      </c>
      <c r="T162" s="65">
        <f>SUM(S$4:S162)</f>
        <v>582018.71999999951</v>
      </c>
      <c r="U162" s="53"/>
      <c r="V162" s="29">
        <f>VLOOKUP(B162,基本データ!$E$5:$G$34,2,0)*E162/2</f>
        <v>32.520000000000003</v>
      </c>
      <c r="W162" s="64">
        <f t="shared" si="15"/>
        <v>10780.380000000001</v>
      </c>
      <c r="X162" s="65">
        <f>SUM(W$4:W162)</f>
        <v>1635574.5899999943</v>
      </c>
      <c r="Y162" s="63"/>
      <c r="Z162" s="65">
        <f t="shared" si="13"/>
        <v>9189.18</v>
      </c>
      <c r="AA162" s="65">
        <f t="shared" si="14"/>
        <v>1053555.8699999948</v>
      </c>
    </row>
    <row r="163" spans="1:27" x14ac:dyDescent="0.15">
      <c r="A163" s="87">
        <f t="shared" si="11"/>
        <v>159</v>
      </c>
      <c r="B163" s="30">
        <v>19</v>
      </c>
      <c r="C163" s="30">
        <v>5</v>
      </c>
      <c r="D163" s="31">
        <v>5</v>
      </c>
      <c r="E163" s="31">
        <v>4</v>
      </c>
      <c r="F163" s="41"/>
      <c r="G163" s="33">
        <f>IF(B163=0,0,IF($A165=0,0,IF(B163=B162,0,VLOOKUP(B163,基本データ!$L$4:$R$33,2,0))))</f>
        <v>0</v>
      </c>
      <c r="H163" s="32">
        <f>IF(B163=0,0,IF($A165=0,0,IF(B163=B162,0,VLOOKUP(B163,基本データ!$L$4:$R$33,3,0))))</f>
        <v>0</v>
      </c>
      <c r="I163" s="33">
        <f>IF(C163=0,0,IF($A165=0,0,IF(C163=C162,0,VLOOKUP(C163,基本データ!$L$4:$R$33,2,0))))</f>
        <v>0</v>
      </c>
      <c r="J163" s="32">
        <f>IF(C163=0,0,IF($A165=0,0,IF(C163=C162,0,VLOOKUP(C163,基本データ!$L$4:$R$33,3,0))))</f>
        <v>0</v>
      </c>
      <c r="K163" s="33">
        <f>IF(D163=0,0,IF($A165=0,0,IF(D163=D162,0,VLOOKUP(D163,基本データ!$L$4:$R$33,2,0))))</f>
        <v>0</v>
      </c>
      <c r="L163" s="32">
        <f>IF(D163=0,0,IF($A165=0,0,IF(D163=D162,0,VLOOKUP(D163,基本データ!$L$4:$R$33,3,0))))</f>
        <v>0</v>
      </c>
      <c r="M163" s="46"/>
      <c r="N163" s="88"/>
      <c r="O163" s="89"/>
      <c r="P163" s="49"/>
      <c r="Q163" s="29">
        <f>VLOOKUP(B163,基本データ!$E$5:$G$34,3,0)*E163/2</f>
        <v>4.8</v>
      </c>
      <c r="R163" s="63"/>
      <c r="S163" s="64">
        <f t="shared" si="12"/>
        <v>1591.2</v>
      </c>
      <c r="T163" s="65">
        <f>SUM(S$4:S163)</f>
        <v>583609.91999999946</v>
      </c>
      <c r="U163" s="53"/>
      <c r="V163" s="29">
        <f>VLOOKUP(B163,基本データ!$E$5:$G$34,2,0)*E163/2</f>
        <v>32.520000000000003</v>
      </c>
      <c r="W163" s="64">
        <f t="shared" si="15"/>
        <v>10780.380000000001</v>
      </c>
      <c r="X163" s="65">
        <f>SUM(W$4:W163)</f>
        <v>1646354.9699999942</v>
      </c>
      <c r="Y163" s="63"/>
      <c r="Z163" s="65">
        <f t="shared" si="13"/>
        <v>9189.18</v>
      </c>
      <c r="AA163" s="65">
        <f t="shared" si="14"/>
        <v>1062745.0499999947</v>
      </c>
    </row>
    <row r="164" spans="1:27" x14ac:dyDescent="0.15">
      <c r="A164" s="87">
        <f t="shared" si="11"/>
        <v>160</v>
      </c>
      <c r="B164" s="30">
        <v>19</v>
      </c>
      <c r="C164" s="30">
        <v>5</v>
      </c>
      <c r="D164" s="31">
        <v>5</v>
      </c>
      <c r="E164" s="31">
        <v>4</v>
      </c>
      <c r="F164" s="41"/>
      <c r="G164" s="33">
        <f>IF(B164=0,0,IF($A166=0,0,IF(B164=B163,0,VLOOKUP(B164,基本データ!$L$4:$R$33,2,0))))</f>
        <v>0</v>
      </c>
      <c r="H164" s="32">
        <f>IF(B164=0,0,IF($A166=0,0,IF(B164=B163,0,VLOOKUP(B164,基本データ!$L$4:$R$33,3,0))))</f>
        <v>0</v>
      </c>
      <c r="I164" s="33">
        <f>IF(C164=0,0,IF($A166=0,0,IF(C164=C163,0,VLOOKUP(C164,基本データ!$L$4:$R$33,2,0))))</f>
        <v>0</v>
      </c>
      <c r="J164" s="32">
        <f>IF(C164=0,0,IF($A166=0,0,IF(C164=C163,0,VLOOKUP(C164,基本データ!$L$4:$R$33,3,0))))</f>
        <v>0</v>
      </c>
      <c r="K164" s="33">
        <f>IF(D164=0,0,IF($A166=0,0,IF(D164=D163,0,VLOOKUP(D164,基本データ!$L$4:$R$33,2,0))))</f>
        <v>0</v>
      </c>
      <c r="L164" s="32">
        <f>IF(D164=0,0,IF($A166=0,0,IF(D164=D163,0,VLOOKUP(D164,基本データ!$L$4:$R$33,3,0))))</f>
        <v>0</v>
      </c>
      <c r="M164" s="46"/>
      <c r="N164" s="88"/>
      <c r="O164" s="89"/>
      <c r="P164" s="49"/>
      <c r="Q164" s="29">
        <f>VLOOKUP(B164,基本データ!$E$5:$G$34,3,0)*E164/2</f>
        <v>4.8</v>
      </c>
      <c r="R164" s="63"/>
      <c r="S164" s="64">
        <f t="shared" si="12"/>
        <v>1591.2</v>
      </c>
      <c r="T164" s="65">
        <f>SUM(S$4:S164)</f>
        <v>585201.11999999941</v>
      </c>
      <c r="U164" s="53"/>
      <c r="V164" s="29">
        <f>VLOOKUP(B164,基本データ!$E$5:$G$34,2,0)*E164/2</f>
        <v>32.520000000000003</v>
      </c>
      <c r="W164" s="64">
        <f t="shared" si="15"/>
        <v>10780.380000000001</v>
      </c>
      <c r="X164" s="65">
        <f>SUM(W$4:W164)</f>
        <v>1657135.349999994</v>
      </c>
      <c r="Y164" s="63"/>
      <c r="Z164" s="65">
        <f t="shared" si="13"/>
        <v>9189.18</v>
      </c>
      <c r="AA164" s="65">
        <f t="shared" si="14"/>
        <v>1071934.2299999946</v>
      </c>
    </row>
    <row r="165" spans="1:27" x14ac:dyDescent="0.15">
      <c r="A165" s="87">
        <f t="shared" si="11"/>
        <v>161</v>
      </c>
      <c r="B165" s="30">
        <v>19</v>
      </c>
      <c r="C165" s="30">
        <v>5</v>
      </c>
      <c r="D165" s="31">
        <v>5</v>
      </c>
      <c r="E165" s="31">
        <v>4</v>
      </c>
      <c r="F165" s="41"/>
      <c r="G165" s="33">
        <f>IF(B165=0,0,IF($A167=0,0,IF(B165=B164,0,VLOOKUP(B165,基本データ!$L$4:$R$33,2,0))))</f>
        <v>0</v>
      </c>
      <c r="H165" s="32">
        <f>IF(B165=0,0,IF($A167=0,0,IF(B165=B164,0,VLOOKUP(B165,基本データ!$L$4:$R$33,3,0))))</f>
        <v>0</v>
      </c>
      <c r="I165" s="33">
        <f>IF(C165=0,0,IF($A167=0,0,IF(C165=C164,0,VLOOKUP(C165,基本データ!$L$4:$R$33,2,0))))</f>
        <v>0</v>
      </c>
      <c r="J165" s="32">
        <f>IF(C165=0,0,IF($A167=0,0,IF(C165=C164,0,VLOOKUP(C165,基本データ!$L$4:$R$33,3,0))))</f>
        <v>0</v>
      </c>
      <c r="K165" s="33">
        <f>IF(D165=0,0,IF($A167=0,0,IF(D165=D164,0,VLOOKUP(D165,基本データ!$L$4:$R$33,2,0))))</f>
        <v>0</v>
      </c>
      <c r="L165" s="32">
        <f>IF(D165=0,0,IF($A167=0,0,IF(D165=D164,0,VLOOKUP(D165,基本データ!$L$4:$R$33,3,0))))</f>
        <v>0</v>
      </c>
      <c r="M165" s="46"/>
      <c r="N165" s="88"/>
      <c r="O165" s="89"/>
      <c r="P165" s="49"/>
      <c r="Q165" s="29">
        <f>VLOOKUP(B165,基本データ!$E$5:$G$34,3,0)*E165/2</f>
        <v>4.8</v>
      </c>
      <c r="R165" s="63"/>
      <c r="S165" s="64">
        <f t="shared" si="12"/>
        <v>1591.2</v>
      </c>
      <c r="T165" s="65">
        <f>SUM(S$4:S165)</f>
        <v>586792.31999999937</v>
      </c>
      <c r="U165" s="53"/>
      <c r="V165" s="29">
        <f>VLOOKUP(B165,基本データ!$E$5:$G$34,2,0)*E165/2</f>
        <v>32.520000000000003</v>
      </c>
      <c r="W165" s="64">
        <f t="shared" si="15"/>
        <v>10780.380000000001</v>
      </c>
      <c r="X165" s="65">
        <f>SUM(W$4:W165)</f>
        <v>1667915.7299999939</v>
      </c>
      <c r="Y165" s="63"/>
      <c r="Z165" s="65">
        <f t="shared" si="13"/>
        <v>9189.18</v>
      </c>
      <c r="AA165" s="65">
        <f t="shared" si="14"/>
        <v>1081123.4099999946</v>
      </c>
    </row>
    <row r="166" spans="1:27" x14ac:dyDescent="0.15">
      <c r="A166" s="87">
        <f t="shared" si="11"/>
        <v>162</v>
      </c>
      <c r="B166" s="30">
        <v>19</v>
      </c>
      <c r="C166" s="30">
        <v>5</v>
      </c>
      <c r="D166" s="31">
        <v>5</v>
      </c>
      <c r="E166" s="31">
        <v>4</v>
      </c>
      <c r="F166" s="41"/>
      <c r="G166" s="33">
        <f>IF(B166=0,0,IF($A168=0,0,IF(B166=B165,0,VLOOKUP(B166,基本データ!$L$4:$R$33,2,0))))</f>
        <v>0</v>
      </c>
      <c r="H166" s="32">
        <f>IF(B166=0,0,IF($A168=0,0,IF(B166=B165,0,VLOOKUP(B166,基本データ!$L$4:$R$33,3,0))))</f>
        <v>0</v>
      </c>
      <c r="I166" s="33">
        <f>IF(C166=0,0,IF($A168=0,0,IF(C166=C165,0,VLOOKUP(C166,基本データ!$L$4:$R$33,2,0))))</f>
        <v>0</v>
      </c>
      <c r="J166" s="32">
        <f>IF(C166=0,0,IF($A168=0,0,IF(C166=C165,0,VLOOKUP(C166,基本データ!$L$4:$R$33,3,0))))</f>
        <v>0</v>
      </c>
      <c r="K166" s="33">
        <f>IF(D166=0,0,IF($A168=0,0,IF(D166=D165,0,VLOOKUP(D166,基本データ!$L$4:$R$33,2,0))))</f>
        <v>0</v>
      </c>
      <c r="L166" s="32">
        <f>IF(D166=0,0,IF($A168=0,0,IF(D166=D165,0,VLOOKUP(D166,基本データ!$L$4:$R$33,3,0))))</f>
        <v>0</v>
      </c>
      <c r="M166" s="46"/>
      <c r="N166" s="88"/>
      <c r="O166" s="89"/>
      <c r="P166" s="49"/>
      <c r="Q166" s="29">
        <f>VLOOKUP(B166,基本データ!$E$5:$G$34,3,0)*E166/2</f>
        <v>4.8</v>
      </c>
      <c r="R166" s="63"/>
      <c r="S166" s="64">
        <f t="shared" si="12"/>
        <v>1591.2</v>
      </c>
      <c r="T166" s="65">
        <f>SUM(S$4:S166)</f>
        <v>588383.51999999932</v>
      </c>
      <c r="U166" s="53"/>
      <c r="V166" s="29">
        <f>VLOOKUP(B166,基本データ!$E$5:$G$34,2,0)*E166/2</f>
        <v>32.520000000000003</v>
      </c>
      <c r="W166" s="64">
        <f t="shared" si="15"/>
        <v>10780.380000000001</v>
      </c>
      <c r="X166" s="65">
        <f>SUM(W$4:W166)</f>
        <v>1678696.1099999938</v>
      </c>
      <c r="Y166" s="63"/>
      <c r="Z166" s="65">
        <f t="shared" si="13"/>
        <v>9189.18</v>
      </c>
      <c r="AA166" s="65">
        <f t="shared" si="14"/>
        <v>1090312.5899999945</v>
      </c>
    </row>
    <row r="167" spans="1:27" x14ac:dyDescent="0.15">
      <c r="A167" s="87">
        <f t="shared" si="11"/>
        <v>163</v>
      </c>
      <c r="B167" s="30">
        <v>19</v>
      </c>
      <c r="C167" s="30">
        <v>5</v>
      </c>
      <c r="D167" s="31">
        <v>5</v>
      </c>
      <c r="E167" s="31">
        <v>4</v>
      </c>
      <c r="F167" s="41"/>
      <c r="G167" s="33">
        <f>IF(B167=0,0,IF($A169=0,0,IF(B167=B166,0,VLOOKUP(B167,基本データ!$L$4:$R$33,2,0))))</f>
        <v>0</v>
      </c>
      <c r="H167" s="32">
        <f>IF(B167=0,0,IF($A169=0,0,IF(B167=B166,0,VLOOKUP(B167,基本データ!$L$4:$R$33,3,0))))</f>
        <v>0</v>
      </c>
      <c r="I167" s="33">
        <f>IF(C167=0,0,IF($A169=0,0,IF(C167=C166,0,VLOOKUP(C167,基本データ!$L$4:$R$33,2,0))))</f>
        <v>0</v>
      </c>
      <c r="J167" s="32">
        <f>IF(C167=0,0,IF($A169=0,0,IF(C167=C166,0,VLOOKUP(C167,基本データ!$L$4:$R$33,3,0))))</f>
        <v>0</v>
      </c>
      <c r="K167" s="33">
        <f>IF(D167=0,0,IF($A169=0,0,IF(D167=D166,0,VLOOKUP(D167,基本データ!$L$4:$R$33,2,0))))</f>
        <v>0</v>
      </c>
      <c r="L167" s="32">
        <f>IF(D167=0,0,IF($A169=0,0,IF(D167=D166,0,VLOOKUP(D167,基本データ!$L$4:$R$33,3,0))))</f>
        <v>0</v>
      </c>
      <c r="M167" s="46"/>
      <c r="N167" s="88"/>
      <c r="O167" s="89"/>
      <c r="P167" s="49"/>
      <c r="Q167" s="29">
        <f>VLOOKUP(B167,基本データ!$E$5:$G$34,3,0)*E167/2</f>
        <v>4.8</v>
      </c>
      <c r="R167" s="63"/>
      <c r="S167" s="64">
        <f t="shared" si="12"/>
        <v>1591.2</v>
      </c>
      <c r="T167" s="65">
        <f>SUM(S$4:S167)</f>
        <v>589974.71999999927</v>
      </c>
      <c r="U167" s="53"/>
      <c r="V167" s="29">
        <f>VLOOKUP(B167,基本データ!$E$5:$G$34,2,0)*E167/2</f>
        <v>32.520000000000003</v>
      </c>
      <c r="W167" s="64">
        <f t="shared" si="15"/>
        <v>10780.380000000001</v>
      </c>
      <c r="X167" s="65">
        <f>SUM(W$4:W167)</f>
        <v>1689476.4899999937</v>
      </c>
      <c r="Y167" s="63"/>
      <c r="Z167" s="65">
        <f t="shared" si="13"/>
        <v>9189.18</v>
      </c>
      <c r="AA167" s="65">
        <f t="shared" si="14"/>
        <v>1099501.7699999944</v>
      </c>
    </row>
    <row r="168" spans="1:27" x14ac:dyDescent="0.15">
      <c r="A168" s="87">
        <f t="shared" si="11"/>
        <v>164</v>
      </c>
      <c r="B168" s="30">
        <v>19</v>
      </c>
      <c r="C168" s="30">
        <v>5</v>
      </c>
      <c r="D168" s="31">
        <v>5</v>
      </c>
      <c r="E168" s="31">
        <v>4</v>
      </c>
      <c r="F168" s="41"/>
      <c r="G168" s="33">
        <f>IF(B168=0,0,IF($A170=0,0,IF(B168=B167,0,VLOOKUP(B168,基本データ!$L$4:$R$33,2,0))))</f>
        <v>0</v>
      </c>
      <c r="H168" s="32">
        <f>IF(B168=0,0,IF($A170=0,0,IF(B168=B167,0,VLOOKUP(B168,基本データ!$L$4:$R$33,3,0))))</f>
        <v>0</v>
      </c>
      <c r="I168" s="33">
        <f>IF(C168=0,0,IF($A170=0,0,IF(C168=C167,0,VLOOKUP(C168,基本データ!$L$4:$R$33,2,0))))</f>
        <v>0</v>
      </c>
      <c r="J168" s="32">
        <f>IF(C168=0,0,IF($A170=0,0,IF(C168=C167,0,VLOOKUP(C168,基本データ!$L$4:$R$33,3,0))))</f>
        <v>0</v>
      </c>
      <c r="K168" s="33">
        <f>IF(D168=0,0,IF($A170=0,0,IF(D168=D167,0,VLOOKUP(D168,基本データ!$L$4:$R$33,2,0))))</f>
        <v>0</v>
      </c>
      <c r="L168" s="32">
        <f>IF(D168=0,0,IF($A170=0,0,IF(D168=D167,0,VLOOKUP(D168,基本データ!$L$4:$R$33,3,0))))</f>
        <v>0</v>
      </c>
      <c r="M168" s="46"/>
      <c r="N168" s="88"/>
      <c r="O168" s="89"/>
      <c r="P168" s="49"/>
      <c r="Q168" s="29">
        <f>VLOOKUP(B168,基本データ!$E$5:$G$34,3,0)*E168/2</f>
        <v>4.8</v>
      </c>
      <c r="R168" s="63"/>
      <c r="S168" s="64">
        <f t="shared" si="12"/>
        <v>1591.2</v>
      </c>
      <c r="T168" s="65">
        <f>SUM(S$4:S168)</f>
        <v>591565.91999999923</v>
      </c>
      <c r="U168" s="53"/>
      <c r="V168" s="29">
        <f>VLOOKUP(B168,基本データ!$E$5:$G$34,2,0)*E168/2</f>
        <v>32.520000000000003</v>
      </c>
      <c r="W168" s="64">
        <f t="shared" si="15"/>
        <v>10780.380000000001</v>
      </c>
      <c r="X168" s="65">
        <f>SUM(W$4:W168)</f>
        <v>1700256.8699999936</v>
      </c>
      <c r="Y168" s="63"/>
      <c r="Z168" s="65">
        <f t="shared" si="13"/>
        <v>9189.18</v>
      </c>
      <c r="AA168" s="65">
        <f t="shared" si="14"/>
        <v>1108690.9499999944</v>
      </c>
    </row>
    <row r="169" spans="1:27" x14ac:dyDescent="0.15">
      <c r="A169" s="87">
        <f t="shared" si="11"/>
        <v>165</v>
      </c>
      <c r="B169" s="30">
        <v>19</v>
      </c>
      <c r="C169" s="30">
        <v>5</v>
      </c>
      <c r="D169" s="31">
        <v>5</v>
      </c>
      <c r="E169" s="31">
        <v>4</v>
      </c>
      <c r="F169" s="41"/>
      <c r="G169" s="33">
        <f>IF(B169=0,0,IF($A171=0,0,IF(B169=B168,0,VLOOKUP(B169,基本データ!$L$4:$R$33,2,0))))</f>
        <v>0</v>
      </c>
      <c r="H169" s="32">
        <f>IF(B169=0,0,IF($A171=0,0,IF(B169=B168,0,VLOOKUP(B169,基本データ!$L$4:$R$33,3,0))))</f>
        <v>0</v>
      </c>
      <c r="I169" s="33">
        <f>IF(C169=0,0,IF($A171=0,0,IF(C169=C168,0,VLOOKUP(C169,基本データ!$L$4:$R$33,2,0))))</f>
        <v>0</v>
      </c>
      <c r="J169" s="32">
        <f>IF(C169=0,0,IF($A171=0,0,IF(C169=C168,0,VLOOKUP(C169,基本データ!$L$4:$R$33,3,0))))</f>
        <v>0</v>
      </c>
      <c r="K169" s="33">
        <f>IF(D169=0,0,IF($A171=0,0,IF(D169=D168,0,VLOOKUP(D169,基本データ!$L$4:$R$33,2,0))))</f>
        <v>0</v>
      </c>
      <c r="L169" s="32">
        <f>IF(D169=0,0,IF($A171=0,0,IF(D169=D168,0,VLOOKUP(D169,基本データ!$L$4:$R$33,3,0))))</f>
        <v>0</v>
      </c>
      <c r="M169" s="46"/>
      <c r="N169" s="88"/>
      <c r="O169" s="89"/>
      <c r="P169" s="49"/>
      <c r="Q169" s="29">
        <f>VLOOKUP(B169,基本データ!$E$5:$G$34,3,0)*E169/2</f>
        <v>4.8</v>
      </c>
      <c r="R169" s="63"/>
      <c r="S169" s="64">
        <f t="shared" si="12"/>
        <v>1591.2</v>
      </c>
      <c r="T169" s="65">
        <f>SUM(S$4:S169)</f>
        <v>593157.11999999918</v>
      </c>
      <c r="U169" s="53"/>
      <c r="V169" s="29">
        <f>VLOOKUP(B169,基本データ!$E$5:$G$34,2,0)*E169/2</f>
        <v>32.520000000000003</v>
      </c>
      <c r="W169" s="64">
        <f t="shared" si="15"/>
        <v>10780.380000000001</v>
      </c>
      <c r="X169" s="65">
        <f>SUM(W$4:W169)</f>
        <v>1711037.2499999935</v>
      </c>
      <c r="Y169" s="63"/>
      <c r="Z169" s="65">
        <f t="shared" si="13"/>
        <v>9189.18</v>
      </c>
      <c r="AA169" s="65">
        <f t="shared" si="14"/>
        <v>1117880.1299999943</v>
      </c>
    </row>
    <row r="170" spans="1:27" x14ac:dyDescent="0.15">
      <c r="A170" s="87">
        <f t="shared" si="11"/>
        <v>166</v>
      </c>
      <c r="B170" s="30">
        <v>19</v>
      </c>
      <c r="C170" s="30">
        <v>5</v>
      </c>
      <c r="D170" s="31">
        <v>5</v>
      </c>
      <c r="E170" s="31">
        <v>4</v>
      </c>
      <c r="F170" s="41"/>
      <c r="G170" s="33">
        <f>IF(B170=0,0,IF($A172=0,0,IF(B170=B169,0,VLOOKUP(B170,基本データ!$L$4:$R$33,2,0))))</f>
        <v>0</v>
      </c>
      <c r="H170" s="32">
        <f>IF(B170=0,0,IF($A172=0,0,IF(B170=B169,0,VLOOKUP(B170,基本データ!$L$4:$R$33,3,0))))</f>
        <v>0</v>
      </c>
      <c r="I170" s="33">
        <f>IF(C170=0,0,IF($A172=0,0,IF(C170=C169,0,VLOOKUP(C170,基本データ!$L$4:$R$33,2,0))))</f>
        <v>0</v>
      </c>
      <c r="J170" s="32">
        <f>IF(C170=0,0,IF($A172=0,0,IF(C170=C169,0,VLOOKUP(C170,基本データ!$L$4:$R$33,3,0))))</f>
        <v>0</v>
      </c>
      <c r="K170" s="33">
        <f>IF(D170=0,0,IF($A172=0,0,IF(D170=D169,0,VLOOKUP(D170,基本データ!$L$4:$R$33,2,0))))</f>
        <v>0</v>
      </c>
      <c r="L170" s="32">
        <f>IF(D170=0,0,IF($A172=0,0,IF(D170=D169,0,VLOOKUP(D170,基本データ!$L$4:$R$33,3,0))))</f>
        <v>0</v>
      </c>
      <c r="M170" s="46"/>
      <c r="N170" s="88"/>
      <c r="O170" s="89"/>
      <c r="P170" s="49"/>
      <c r="Q170" s="29">
        <f>VLOOKUP(B170,基本データ!$E$5:$G$34,3,0)*E170/2</f>
        <v>4.8</v>
      </c>
      <c r="R170" s="63"/>
      <c r="S170" s="64">
        <f t="shared" si="12"/>
        <v>1591.2</v>
      </c>
      <c r="T170" s="65">
        <f>SUM(S$4:S170)</f>
        <v>594748.31999999913</v>
      </c>
      <c r="U170" s="53"/>
      <c r="V170" s="29">
        <f>VLOOKUP(B170,基本データ!$E$5:$G$34,2,0)*E170/2</f>
        <v>32.520000000000003</v>
      </c>
      <c r="W170" s="64">
        <f t="shared" si="15"/>
        <v>10780.380000000001</v>
      </c>
      <c r="X170" s="65">
        <f>SUM(W$4:W170)</f>
        <v>1721817.6299999934</v>
      </c>
      <c r="Y170" s="63"/>
      <c r="Z170" s="65">
        <f t="shared" si="13"/>
        <v>9189.18</v>
      </c>
      <c r="AA170" s="65">
        <f t="shared" si="14"/>
        <v>1127069.3099999942</v>
      </c>
    </row>
    <row r="171" spans="1:27" x14ac:dyDescent="0.15">
      <c r="A171" s="87">
        <f t="shared" si="11"/>
        <v>167</v>
      </c>
      <c r="B171" s="30">
        <v>19</v>
      </c>
      <c r="C171" s="30">
        <v>5</v>
      </c>
      <c r="D171" s="31">
        <v>5</v>
      </c>
      <c r="E171" s="31">
        <v>4</v>
      </c>
      <c r="F171" s="41"/>
      <c r="G171" s="33">
        <f>IF(B171=0,0,IF($A173=0,0,IF(B171=B170,0,VLOOKUP(B171,基本データ!$L$4:$R$33,2,0))))</f>
        <v>0</v>
      </c>
      <c r="H171" s="32">
        <f>IF(B171=0,0,IF($A173=0,0,IF(B171=B170,0,VLOOKUP(B171,基本データ!$L$4:$R$33,3,0))))</f>
        <v>0</v>
      </c>
      <c r="I171" s="33">
        <f>IF(C171=0,0,IF($A173=0,0,IF(C171=C170,0,VLOOKUP(C171,基本データ!$L$4:$R$33,2,0))))</f>
        <v>0</v>
      </c>
      <c r="J171" s="32">
        <f>IF(C171=0,0,IF($A173=0,0,IF(C171=C170,0,VLOOKUP(C171,基本データ!$L$4:$R$33,3,0))))</f>
        <v>0</v>
      </c>
      <c r="K171" s="33">
        <f>IF(D171=0,0,IF($A173=0,0,IF(D171=D170,0,VLOOKUP(D171,基本データ!$L$4:$R$33,2,0))))</f>
        <v>0</v>
      </c>
      <c r="L171" s="32">
        <f>IF(D171=0,0,IF($A173=0,0,IF(D171=D170,0,VLOOKUP(D171,基本データ!$L$4:$R$33,3,0))))</f>
        <v>0</v>
      </c>
      <c r="M171" s="46"/>
      <c r="N171" s="88"/>
      <c r="O171" s="89"/>
      <c r="P171" s="49"/>
      <c r="Q171" s="29">
        <f>VLOOKUP(B171,基本データ!$E$5:$G$34,3,0)*E171/2</f>
        <v>4.8</v>
      </c>
      <c r="R171" s="63"/>
      <c r="S171" s="64">
        <f t="shared" si="12"/>
        <v>1591.2</v>
      </c>
      <c r="T171" s="65">
        <f>SUM(S$4:S171)</f>
        <v>596339.51999999909</v>
      </c>
      <c r="U171" s="53"/>
      <c r="V171" s="29">
        <f>VLOOKUP(B171,基本データ!$E$5:$G$34,2,0)*E171/2</f>
        <v>32.520000000000003</v>
      </c>
      <c r="W171" s="64">
        <f t="shared" si="15"/>
        <v>10780.380000000001</v>
      </c>
      <c r="X171" s="65">
        <f>SUM(W$4:W171)</f>
        <v>1732598.0099999933</v>
      </c>
      <c r="Y171" s="63"/>
      <c r="Z171" s="65">
        <f t="shared" si="13"/>
        <v>9189.18</v>
      </c>
      <c r="AA171" s="65">
        <f t="shared" si="14"/>
        <v>1136258.4899999942</v>
      </c>
    </row>
    <row r="172" spans="1:27" x14ac:dyDescent="0.15">
      <c r="A172" s="87">
        <f t="shared" si="11"/>
        <v>168</v>
      </c>
      <c r="B172" s="30">
        <v>19</v>
      </c>
      <c r="C172" s="30">
        <v>5</v>
      </c>
      <c r="D172" s="31">
        <v>5</v>
      </c>
      <c r="E172" s="31">
        <v>4</v>
      </c>
      <c r="F172" s="41"/>
      <c r="G172" s="33">
        <f>IF(B172=0,0,IF($A174=0,0,IF(B172=B171,0,VLOOKUP(B172,基本データ!$L$4:$R$33,2,0))))</f>
        <v>0</v>
      </c>
      <c r="H172" s="32">
        <f>IF(B172=0,0,IF($A174=0,0,IF(B172=B171,0,VLOOKUP(B172,基本データ!$L$4:$R$33,3,0))))</f>
        <v>0</v>
      </c>
      <c r="I172" s="33">
        <f>IF(C172=0,0,IF($A174=0,0,IF(C172=C171,0,VLOOKUP(C172,基本データ!$L$4:$R$33,2,0))))</f>
        <v>0</v>
      </c>
      <c r="J172" s="32">
        <f>IF(C172=0,0,IF($A174=0,0,IF(C172=C171,0,VLOOKUP(C172,基本データ!$L$4:$R$33,3,0))))</f>
        <v>0</v>
      </c>
      <c r="K172" s="33">
        <f>IF(D172=0,0,IF($A174=0,0,IF(D172=D171,0,VLOOKUP(D172,基本データ!$L$4:$R$33,2,0))))</f>
        <v>0</v>
      </c>
      <c r="L172" s="32">
        <f>IF(D172=0,0,IF($A174=0,0,IF(D172=D171,0,VLOOKUP(D172,基本データ!$L$4:$R$33,3,0))))</f>
        <v>0</v>
      </c>
      <c r="M172" s="46"/>
      <c r="N172" s="88"/>
      <c r="O172" s="89"/>
      <c r="P172" s="49"/>
      <c r="Q172" s="29">
        <f>VLOOKUP(B172,基本データ!$E$5:$G$34,3,0)*E172/2</f>
        <v>4.8</v>
      </c>
      <c r="R172" s="63"/>
      <c r="S172" s="64">
        <f t="shared" si="12"/>
        <v>1591.2</v>
      </c>
      <c r="T172" s="65">
        <f>SUM(S$4:S172)</f>
        <v>597930.71999999904</v>
      </c>
      <c r="U172" s="53"/>
      <c r="V172" s="29">
        <f>VLOOKUP(B172,基本データ!$E$5:$G$34,2,0)*E172/2</f>
        <v>32.520000000000003</v>
      </c>
      <c r="W172" s="64">
        <f t="shared" si="15"/>
        <v>10780.380000000001</v>
      </c>
      <c r="X172" s="65">
        <f>SUM(W$4:W172)</f>
        <v>1743378.3899999931</v>
      </c>
      <c r="Y172" s="63"/>
      <c r="Z172" s="65">
        <f t="shared" si="13"/>
        <v>9189.18</v>
      </c>
      <c r="AA172" s="65">
        <f t="shared" si="14"/>
        <v>1145447.6699999941</v>
      </c>
    </row>
    <row r="173" spans="1:27" x14ac:dyDescent="0.15">
      <c r="A173" s="87">
        <f t="shared" si="11"/>
        <v>169</v>
      </c>
      <c r="B173" s="30">
        <v>19</v>
      </c>
      <c r="C173" s="30">
        <v>5</v>
      </c>
      <c r="D173" s="31">
        <v>5</v>
      </c>
      <c r="E173" s="31">
        <v>4</v>
      </c>
      <c r="F173" s="41"/>
      <c r="G173" s="33">
        <f>IF(B173=0,0,IF($A175=0,0,IF(B173=B172,0,VLOOKUP(B173,基本データ!$L$4:$R$33,2,0))))</f>
        <v>0</v>
      </c>
      <c r="H173" s="32">
        <f>IF(B173=0,0,IF($A175=0,0,IF(B173=B172,0,VLOOKUP(B173,基本データ!$L$4:$R$33,3,0))))</f>
        <v>0</v>
      </c>
      <c r="I173" s="33">
        <f>IF(C173=0,0,IF($A175=0,0,IF(C173=C172,0,VLOOKUP(C173,基本データ!$L$4:$R$33,2,0))))</f>
        <v>0</v>
      </c>
      <c r="J173" s="32">
        <f>IF(C173=0,0,IF($A175=0,0,IF(C173=C172,0,VLOOKUP(C173,基本データ!$L$4:$R$33,3,0))))</f>
        <v>0</v>
      </c>
      <c r="K173" s="33">
        <f>IF(D173=0,0,IF($A175=0,0,IF(D173=D172,0,VLOOKUP(D173,基本データ!$L$4:$R$33,2,0))))</f>
        <v>0</v>
      </c>
      <c r="L173" s="32">
        <f>IF(D173=0,0,IF($A175=0,0,IF(D173=D172,0,VLOOKUP(D173,基本データ!$L$4:$R$33,3,0))))</f>
        <v>0</v>
      </c>
      <c r="M173" s="46"/>
      <c r="N173" s="88"/>
      <c r="O173" s="89"/>
      <c r="P173" s="49"/>
      <c r="Q173" s="29">
        <f>VLOOKUP(B173,基本データ!$E$5:$G$34,3,0)*E173/2</f>
        <v>4.8</v>
      </c>
      <c r="R173" s="63"/>
      <c r="S173" s="64">
        <f t="shared" si="12"/>
        <v>1591.2</v>
      </c>
      <c r="T173" s="65">
        <f>SUM(S$4:S173)</f>
        <v>599521.91999999899</v>
      </c>
      <c r="U173" s="53"/>
      <c r="V173" s="29">
        <f>VLOOKUP(B173,基本データ!$E$5:$G$34,2,0)*E173/2</f>
        <v>32.520000000000003</v>
      </c>
      <c r="W173" s="64">
        <f t="shared" si="15"/>
        <v>10780.380000000001</v>
      </c>
      <c r="X173" s="65">
        <f>SUM(W$4:W173)</f>
        <v>1754158.769999993</v>
      </c>
      <c r="Y173" s="63"/>
      <c r="Z173" s="65">
        <f t="shared" si="13"/>
        <v>9189.18</v>
      </c>
      <c r="AA173" s="65">
        <f t="shared" si="14"/>
        <v>1154636.849999994</v>
      </c>
    </row>
    <row r="174" spans="1:27" x14ac:dyDescent="0.15">
      <c r="A174" s="87">
        <f t="shared" si="11"/>
        <v>170</v>
      </c>
      <c r="B174" s="30">
        <v>19</v>
      </c>
      <c r="C174" s="30">
        <v>5</v>
      </c>
      <c r="D174" s="31">
        <v>5</v>
      </c>
      <c r="E174" s="31">
        <v>4</v>
      </c>
      <c r="F174" s="41"/>
      <c r="G174" s="33">
        <f>IF(B174=0,0,IF($A176=0,0,IF(B174=B173,0,VLOOKUP(B174,基本データ!$L$4:$R$33,2,0))))</f>
        <v>0</v>
      </c>
      <c r="H174" s="32">
        <f>IF(B174=0,0,IF($A176=0,0,IF(B174=B173,0,VLOOKUP(B174,基本データ!$L$4:$R$33,3,0))))</f>
        <v>0</v>
      </c>
      <c r="I174" s="33">
        <f>IF(C174=0,0,IF($A176=0,0,IF(C174=C173,0,VLOOKUP(C174,基本データ!$L$4:$R$33,2,0))))</f>
        <v>0</v>
      </c>
      <c r="J174" s="32">
        <f>IF(C174=0,0,IF($A176=0,0,IF(C174=C173,0,VLOOKUP(C174,基本データ!$L$4:$R$33,3,0))))</f>
        <v>0</v>
      </c>
      <c r="K174" s="33">
        <f>IF(D174=0,0,IF($A176=0,0,IF(D174=D173,0,VLOOKUP(D174,基本データ!$L$4:$R$33,2,0))))</f>
        <v>0</v>
      </c>
      <c r="L174" s="32">
        <f>IF(D174=0,0,IF($A176=0,0,IF(D174=D173,0,VLOOKUP(D174,基本データ!$L$4:$R$33,3,0))))</f>
        <v>0</v>
      </c>
      <c r="M174" s="46"/>
      <c r="N174" s="88"/>
      <c r="O174" s="89"/>
      <c r="P174" s="49"/>
      <c r="Q174" s="29">
        <f>VLOOKUP(B174,基本データ!$E$5:$G$34,3,0)*E174/2</f>
        <v>4.8</v>
      </c>
      <c r="R174" s="63"/>
      <c r="S174" s="64">
        <f t="shared" si="12"/>
        <v>1591.2</v>
      </c>
      <c r="T174" s="65">
        <f>SUM(S$4:S174)</f>
        <v>601113.11999999895</v>
      </c>
      <c r="U174" s="53"/>
      <c r="V174" s="29">
        <f>VLOOKUP(B174,基本データ!$E$5:$G$34,2,0)*E174/2</f>
        <v>32.520000000000003</v>
      </c>
      <c r="W174" s="64">
        <f t="shared" si="15"/>
        <v>10780.380000000001</v>
      </c>
      <c r="X174" s="65">
        <f>SUM(W$4:W174)</f>
        <v>1764939.1499999929</v>
      </c>
      <c r="Y174" s="63"/>
      <c r="Z174" s="65">
        <f t="shared" si="13"/>
        <v>9189.18</v>
      </c>
      <c r="AA174" s="65">
        <f t="shared" si="14"/>
        <v>1163826.029999994</v>
      </c>
    </row>
    <row r="175" spans="1:27" x14ac:dyDescent="0.15">
      <c r="A175" s="87">
        <f t="shared" si="11"/>
        <v>171</v>
      </c>
      <c r="B175" s="30">
        <v>19</v>
      </c>
      <c r="C175" s="30">
        <v>5</v>
      </c>
      <c r="D175" s="31">
        <v>5</v>
      </c>
      <c r="E175" s="31">
        <v>4</v>
      </c>
      <c r="F175" s="41"/>
      <c r="G175" s="33">
        <f>IF(B175=0,0,IF($A177=0,0,IF(B175=B174,0,VLOOKUP(B175,基本データ!$L$4:$R$33,2,0))))</f>
        <v>0</v>
      </c>
      <c r="H175" s="32">
        <f>IF(B175=0,0,IF($A177=0,0,IF(B175=B174,0,VLOOKUP(B175,基本データ!$L$4:$R$33,3,0))))</f>
        <v>0</v>
      </c>
      <c r="I175" s="33">
        <f>IF(C175=0,0,IF($A177=0,0,IF(C175=C174,0,VLOOKUP(C175,基本データ!$L$4:$R$33,2,0))))</f>
        <v>0</v>
      </c>
      <c r="J175" s="32">
        <f>IF(C175=0,0,IF($A177=0,0,IF(C175=C174,0,VLOOKUP(C175,基本データ!$L$4:$R$33,3,0))))</f>
        <v>0</v>
      </c>
      <c r="K175" s="33">
        <f>IF(D175=0,0,IF($A177=0,0,IF(D175=D174,0,VLOOKUP(D175,基本データ!$L$4:$R$33,2,0))))</f>
        <v>0</v>
      </c>
      <c r="L175" s="32">
        <f>IF(D175=0,0,IF($A177=0,0,IF(D175=D174,0,VLOOKUP(D175,基本データ!$L$4:$R$33,3,0))))</f>
        <v>0</v>
      </c>
      <c r="M175" s="46"/>
      <c r="N175" s="88"/>
      <c r="O175" s="89"/>
      <c r="P175" s="49"/>
      <c r="Q175" s="29">
        <f>VLOOKUP(B175,基本データ!$E$5:$G$34,3,0)*E175/2</f>
        <v>4.8</v>
      </c>
      <c r="R175" s="63"/>
      <c r="S175" s="64">
        <f t="shared" si="12"/>
        <v>1591.2</v>
      </c>
      <c r="T175" s="65">
        <f>SUM(S$4:S175)</f>
        <v>602704.3199999989</v>
      </c>
      <c r="U175" s="53"/>
      <c r="V175" s="29">
        <f>VLOOKUP(B175,基本データ!$E$5:$G$34,2,0)*E175/2</f>
        <v>32.520000000000003</v>
      </c>
      <c r="W175" s="64">
        <f t="shared" si="15"/>
        <v>10780.380000000001</v>
      </c>
      <c r="X175" s="65">
        <f>SUM(W$4:W175)</f>
        <v>1775719.5299999928</v>
      </c>
      <c r="Y175" s="63"/>
      <c r="Z175" s="65">
        <f t="shared" si="13"/>
        <v>9189.18</v>
      </c>
      <c r="AA175" s="65">
        <f t="shared" si="14"/>
        <v>1173015.2099999939</v>
      </c>
    </row>
    <row r="176" spans="1:27" x14ac:dyDescent="0.15">
      <c r="A176" s="87">
        <f t="shared" si="11"/>
        <v>172</v>
      </c>
      <c r="B176" s="30">
        <v>19</v>
      </c>
      <c r="C176" s="30">
        <v>5</v>
      </c>
      <c r="D176" s="31">
        <v>5</v>
      </c>
      <c r="E176" s="31">
        <v>4</v>
      </c>
      <c r="F176" s="41"/>
      <c r="G176" s="33">
        <f>IF(B176=0,0,IF($A178=0,0,IF(B176=B175,0,VLOOKUP(B176,基本データ!$L$4:$R$33,2,0))))</f>
        <v>0</v>
      </c>
      <c r="H176" s="32">
        <f>IF(B176=0,0,IF($A178=0,0,IF(B176=B175,0,VLOOKUP(B176,基本データ!$L$4:$R$33,3,0))))</f>
        <v>0</v>
      </c>
      <c r="I176" s="33">
        <f>IF(C176=0,0,IF($A178=0,0,IF(C176=C175,0,VLOOKUP(C176,基本データ!$L$4:$R$33,2,0))))</f>
        <v>0</v>
      </c>
      <c r="J176" s="32">
        <f>IF(C176=0,0,IF($A178=0,0,IF(C176=C175,0,VLOOKUP(C176,基本データ!$L$4:$R$33,3,0))))</f>
        <v>0</v>
      </c>
      <c r="K176" s="33">
        <f>IF(D176=0,0,IF($A178=0,0,IF(D176=D175,0,VLOOKUP(D176,基本データ!$L$4:$R$33,2,0))))</f>
        <v>0</v>
      </c>
      <c r="L176" s="32">
        <f>IF(D176=0,0,IF($A178=0,0,IF(D176=D175,0,VLOOKUP(D176,基本データ!$L$4:$R$33,3,0))))</f>
        <v>0</v>
      </c>
      <c r="M176" s="46"/>
      <c r="N176" s="88"/>
      <c r="O176" s="89"/>
      <c r="P176" s="49"/>
      <c r="Q176" s="29">
        <f>VLOOKUP(B176,基本データ!$E$5:$G$34,3,0)*E176/2</f>
        <v>4.8</v>
      </c>
      <c r="R176" s="63"/>
      <c r="S176" s="64">
        <f t="shared" si="12"/>
        <v>1591.2</v>
      </c>
      <c r="T176" s="65">
        <f>SUM(S$4:S176)</f>
        <v>604295.51999999885</v>
      </c>
      <c r="U176" s="53"/>
      <c r="V176" s="29">
        <f>VLOOKUP(B176,基本データ!$E$5:$G$34,2,0)*E176/2</f>
        <v>32.520000000000003</v>
      </c>
      <c r="W176" s="64">
        <f t="shared" si="15"/>
        <v>10780.380000000001</v>
      </c>
      <c r="X176" s="65">
        <f>SUM(W$4:W176)</f>
        <v>1786499.9099999927</v>
      </c>
      <c r="Y176" s="63"/>
      <c r="Z176" s="65">
        <f t="shared" si="13"/>
        <v>9189.18</v>
      </c>
      <c r="AA176" s="65">
        <f t="shared" si="14"/>
        <v>1182204.3899999938</v>
      </c>
    </row>
    <row r="177" spans="1:27" x14ac:dyDescent="0.15">
      <c r="A177" s="87">
        <f t="shared" si="11"/>
        <v>173</v>
      </c>
      <c r="B177" s="30">
        <v>19</v>
      </c>
      <c r="C177" s="30">
        <v>5</v>
      </c>
      <c r="D177" s="31">
        <v>5</v>
      </c>
      <c r="E177" s="31">
        <v>4</v>
      </c>
      <c r="F177" s="41"/>
      <c r="G177" s="33">
        <f>IF(B177=0,0,IF($A179=0,0,IF(B177=B176,0,VLOOKUP(B177,基本データ!$L$4:$R$33,2,0))))</f>
        <v>0</v>
      </c>
      <c r="H177" s="32">
        <f>IF(B177=0,0,IF($A179=0,0,IF(B177=B176,0,VLOOKUP(B177,基本データ!$L$4:$R$33,3,0))))</f>
        <v>0</v>
      </c>
      <c r="I177" s="33">
        <f>IF(C177=0,0,IF($A179=0,0,IF(C177=C176,0,VLOOKUP(C177,基本データ!$L$4:$R$33,2,0))))</f>
        <v>0</v>
      </c>
      <c r="J177" s="32">
        <f>IF(C177=0,0,IF($A179=0,0,IF(C177=C176,0,VLOOKUP(C177,基本データ!$L$4:$R$33,3,0))))</f>
        <v>0</v>
      </c>
      <c r="K177" s="33">
        <f>IF(D177=0,0,IF($A179=0,0,IF(D177=D176,0,VLOOKUP(D177,基本データ!$L$4:$R$33,2,0))))</f>
        <v>0</v>
      </c>
      <c r="L177" s="32">
        <f>IF(D177=0,0,IF($A179=0,0,IF(D177=D176,0,VLOOKUP(D177,基本データ!$L$4:$R$33,3,0))))</f>
        <v>0</v>
      </c>
      <c r="M177" s="46"/>
      <c r="N177" s="88"/>
      <c r="O177" s="89"/>
      <c r="P177" s="49"/>
      <c r="Q177" s="29">
        <f>VLOOKUP(B177,基本データ!$E$5:$G$34,3,0)*E177/2</f>
        <v>4.8</v>
      </c>
      <c r="R177" s="63"/>
      <c r="S177" s="64">
        <f t="shared" si="12"/>
        <v>1591.2</v>
      </c>
      <c r="T177" s="65">
        <f>SUM(S$4:S177)</f>
        <v>605886.71999999881</v>
      </c>
      <c r="U177" s="53"/>
      <c r="V177" s="29">
        <f>VLOOKUP(B177,基本データ!$E$5:$G$34,2,0)*E177/2</f>
        <v>32.520000000000003</v>
      </c>
      <c r="W177" s="64">
        <f t="shared" si="15"/>
        <v>10780.380000000001</v>
      </c>
      <c r="X177" s="65">
        <f>SUM(W$4:W177)</f>
        <v>1797280.2899999926</v>
      </c>
      <c r="Y177" s="63"/>
      <c r="Z177" s="65">
        <f t="shared" si="13"/>
        <v>9189.18</v>
      </c>
      <c r="AA177" s="65">
        <f t="shared" si="14"/>
        <v>1191393.5699999938</v>
      </c>
    </row>
    <row r="178" spans="1:27" x14ac:dyDescent="0.15">
      <c r="A178" s="87">
        <f t="shared" si="11"/>
        <v>174</v>
      </c>
      <c r="B178" s="30">
        <v>19</v>
      </c>
      <c r="C178" s="30">
        <v>5</v>
      </c>
      <c r="D178" s="31">
        <v>5</v>
      </c>
      <c r="E178" s="31">
        <v>4</v>
      </c>
      <c r="F178" s="41"/>
      <c r="G178" s="33">
        <f>IF(B178=0,0,IF($A180=0,0,IF(B178=B177,0,VLOOKUP(B178,基本データ!$L$4:$R$33,2,0))))</f>
        <v>0</v>
      </c>
      <c r="H178" s="32">
        <f>IF(B178=0,0,IF($A180=0,0,IF(B178=B177,0,VLOOKUP(B178,基本データ!$L$4:$R$33,3,0))))</f>
        <v>0</v>
      </c>
      <c r="I178" s="33">
        <f>IF(C178=0,0,IF($A180=0,0,IF(C178=C177,0,VLOOKUP(C178,基本データ!$L$4:$R$33,2,0))))</f>
        <v>0</v>
      </c>
      <c r="J178" s="32">
        <f>IF(C178=0,0,IF($A180=0,0,IF(C178=C177,0,VLOOKUP(C178,基本データ!$L$4:$R$33,3,0))))</f>
        <v>0</v>
      </c>
      <c r="K178" s="33">
        <f>IF(D178=0,0,IF($A180=0,0,IF(D178=D177,0,VLOOKUP(D178,基本データ!$L$4:$R$33,2,0))))</f>
        <v>0</v>
      </c>
      <c r="L178" s="32">
        <f>IF(D178=0,0,IF($A180=0,0,IF(D178=D177,0,VLOOKUP(D178,基本データ!$L$4:$R$33,3,0))))</f>
        <v>0</v>
      </c>
      <c r="M178" s="46"/>
      <c r="N178" s="88"/>
      <c r="O178" s="89"/>
      <c r="P178" s="49"/>
      <c r="Q178" s="29">
        <f>VLOOKUP(B178,基本データ!$E$5:$G$34,3,0)*E178/2</f>
        <v>4.8</v>
      </c>
      <c r="R178" s="63"/>
      <c r="S178" s="64">
        <f t="shared" si="12"/>
        <v>1591.2</v>
      </c>
      <c r="T178" s="65">
        <f>SUM(S$4:S178)</f>
        <v>607477.91999999876</v>
      </c>
      <c r="U178" s="53"/>
      <c r="V178" s="29">
        <f>VLOOKUP(B178,基本データ!$E$5:$G$34,2,0)*E178/2</f>
        <v>32.520000000000003</v>
      </c>
      <c r="W178" s="64">
        <f t="shared" si="15"/>
        <v>10780.380000000001</v>
      </c>
      <c r="X178" s="65">
        <f>SUM(W$4:W178)</f>
        <v>1808060.6699999925</v>
      </c>
      <c r="Y178" s="63"/>
      <c r="Z178" s="65">
        <f t="shared" si="13"/>
        <v>9189.18</v>
      </c>
      <c r="AA178" s="65">
        <f t="shared" si="14"/>
        <v>1200582.7499999937</v>
      </c>
    </row>
    <row r="179" spans="1:27" x14ac:dyDescent="0.15">
      <c r="A179" s="87">
        <f t="shared" si="11"/>
        <v>175</v>
      </c>
      <c r="B179" s="30">
        <v>19</v>
      </c>
      <c r="C179" s="30">
        <v>5</v>
      </c>
      <c r="D179" s="31">
        <v>5</v>
      </c>
      <c r="E179" s="31">
        <v>4</v>
      </c>
      <c r="F179" s="41"/>
      <c r="G179" s="33">
        <f>IF(B179=0,0,IF($A181=0,0,IF(B179=B178,0,VLOOKUP(B179,基本データ!$L$4:$R$33,2,0))))</f>
        <v>0</v>
      </c>
      <c r="H179" s="32">
        <f>IF(B179=0,0,IF($A181=0,0,IF(B179=B178,0,VLOOKUP(B179,基本データ!$L$4:$R$33,3,0))))</f>
        <v>0</v>
      </c>
      <c r="I179" s="33">
        <f>IF(C179=0,0,IF($A181=0,0,IF(C179=C178,0,VLOOKUP(C179,基本データ!$L$4:$R$33,2,0))))</f>
        <v>0</v>
      </c>
      <c r="J179" s="32">
        <f>IF(C179=0,0,IF($A181=0,0,IF(C179=C178,0,VLOOKUP(C179,基本データ!$L$4:$R$33,3,0))))</f>
        <v>0</v>
      </c>
      <c r="K179" s="33">
        <f>IF(D179=0,0,IF($A181=0,0,IF(D179=D178,0,VLOOKUP(D179,基本データ!$L$4:$R$33,2,0))))</f>
        <v>0</v>
      </c>
      <c r="L179" s="32">
        <f>IF(D179=0,0,IF($A181=0,0,IF(D179=D178,0,VLOOKUP(D179,基本データ!$L$4:$R$33,3,0))))</f>
        <v>0</v>
      </c>
      <c r="M179" s="46"/>
      <c r="N179" s="88"/>
      <c r="O179" s="89"/>
      <c r="P179" s="49"/>
      <c r="Q179" s="29">
        <f>VLOOKUP(B179,基本データ!$E$5:$G$34,3,0)*E179/2</f>
        <v>4.8</v>
      </c>
      <c r="R179" s="63"/>
      <c r="S179" s="64">
        <f t="shared" si="12"/>
        <v>1591.2</v>
      </c>
      <c r="T179" s="65">
        <f>SUM(S$4:S179)</f>
        <v>609069.11999999871</v>
      </c>
      <c r="U179" s="53"/>
      <c r="V179" s="29">
        <f>VLOOKUP(B179,基本データ!$E$5:$G$34,2,0)*E179/2</f>
        <v>32.520000000000003</v>
      </c>
      <c r="W179" s="64">
        <f t="shared" si="15"/>
        <v>10780.380000000001</v>
      </c>
      <c r="X179" s="65">
        <f>SUM(W$4:W179)</f>
        <v>1818841.0499999924</v>
      </c>
      <c r="Y179" s="63"/>
      <c r="Z179" s="65">
        <f t="shared" si="13"/>
        <v>9189.18</v>
      </c>
      <c r="AA179" s="65">
        <f t="shared" si="14"/>
        <v>1209771.9299999936</v>
      </c>
    </row>
    <row r="180" spans="1:27" x14ac:dyDescent="0.15">
      <c r="A180" s="87">
        <f t="shared" si="11"/>
        <v>176</v>
      </c>
      <c r="B180" s="30">
        <v>19</v>
      </c>
      <c r="C180" s="30">
        <v>5</v>
      </c>
      <c r="D180" s="31">
        <v>5</v>
      </c>
      <c r="E180" s="31">
        <v>4</v>
      </c>
      <c r="F180" s="41"/>
      <c r="G180" s="33">
        <f>IF(B180=0,0,IF($A182=0,0,IF(B180=B179,0,VLOOKUP(B180,基本データ!$L$4:$R$33,2,0))))</f>
        <v>0</v>
      </c>
      <c r="H180" s="32">
        <f>IF(B180=0,0,IF($A182=0,0,IF(B180=B179,0,VLOOKUP(B180,基本データ!$L$4:$R$33,3,0))))</f>
        <v>0</v>
      </c>
      <c r="I180" s="33">
        <f>IF(C180=0,0,IF($A182=0,0,IF(C180=C179,0,VLOOKUP(C180,基本データ!$L$4:$R$33,2,0))))</f>
        <v>0</v>
      </c>
      <c r="J180" s="32">
        <f>IF(C180=0,0,IF($A182=0,0,IF(C180=C179,0,VLOOKUP(C180,基本データ!$L$4:$R$33,3,0))))</f>
        <v>0</v>
      </c>
      <c r="K180" s="33">
        <f>IF(D180=0,0,IF($A182=0,0,IF(D180=D179,0,VLOOKUP(D180,基本データ!$L$4:$R$33,2,0))))</f>
        <v>0</v>
      </c>
      <c r="L180" s="32">
        <f>IF(D180=0,0,IF($A182=0,0,IF(D180=D179,0,VLOOKUP(D180,基本データ!$L$4:$R$33,3,0))))</f>
        <v>0</v>
      </c>
      <c r="M180" s="46"/>
      <c r="N180" s="88"/>
      <c r="O180" s="89"/>
      <c r="P180" s="49"/>
      <c r="Q180" s="29">
        <f>VLOOKUP(B180,基本データ!$E$5:$G$34,3,0)*E180/2</f>
        <v>4.8</v>
      </c>
      <c r="R180" s="63"/>
      <c r="S180" s="64">
        <f t="shared" si="12"/>
        <v>1591.2</v>
      </c>
      <c r="T180" s="65">
        <f>SUM(S$4:S180)</f>
        <v>610660.31999999867</v>
      </c>
      <c r="U180" s="53"/>
      <c r="V180" s="29">
        <f>VLOOKUP(B180,基本データ!$E$5:$G$34,2,0)*E180/2</f>
        <v>32.520000000000003</v>
      </c>
      <c r="W180" s="64">
        <f t="shared" si="15"/>
        <v>10780.380000000001</v>
      </c>
      <c r="X180" s="65">
        <f>SUM(W$4:W180)</f>
        <v>1829621.4299999923</v>
      </c>
      <c r="Y180" s="63"/>
      <c r="Z180" s="65">
        <f t="shared" si="13"/>
        <v>9189.18</v>
      </c>
      <c r="AA180" s="65">
        <f t="shared" si="14"/>
        <v>1218961.1099999936</v>
      </c>
    </row>
    <row r="181" spans="1:27" x14ac:dyDescent="0.15">
      <c r="A181" s="87">
        <f t="shared" si="11"/>
        <v>177</v>
      </c>
      <c r="B181" s="30">
        <v>19</v>
      </c>
      <c r="C181" s="30">
        <v>5</v>
      </c>
      <c r="D181" s="31">
        <v>5</v>
      </c>
      <c r="E181" s="31">
        <v>4</v>
      </c>
      <c r="F181" s="41"/>
      <c r="G181" s="33">
        <f>IF(B181=0,0,IF($A183=0,0,IF(B181=B180,0,VLOOKUP(B181,基本データ!$L$4:$R$33,2,0))))</f>
        <v>0</v>
      </c>
      <c r="H181" s="32">
        <f>IF(B181=0,0,IF($A183=0,0,IF(B181=B180,0,VLOOKUP(B181,基本データ!$L$4:$R$33,3,0))))</f>
        <v>0</v>
      </c>
      <c r="I181" s="33">
        <f>IF(C181=0,0,IF($A183=0,0,IF(C181=C180,0,VLOOKUP(C181,基本データ!$L$4:$R$33,2,0))))</f>
        <v>0</v>
      </c>
      <c r="J181" s="32">
        <f>IF(C181=0,0,IF($A183=0,0,IF(C181=C180,0,VLOOKUP(C181,基本データ!$L$4:$R$33,3,0))))</f>
        <v>0</v>
      </c>
      <c r="K181" s="33">
        <f>IF(D181=0,0,IF($A183=0,0,IF(D181=D180,0,VLOOKUP(D181,基本データ!$L$4:$R$33,2,0))))</f>
        <v>0</v>
      </c>
      <c r="L181" s="32">
        <f>IF(D181=0,0,IF($A183=0,0,IF(D181=D180,0,VLOOKUP(D181,基本データ!$L$4:$R$33,3,0))))</f>
        <v>0</v>
      </c>
      <c r="M181" s="46"/>
      <c r="N181" s="88"/>
      <c r="O181" s="89"/>
      <c r="P181" s="49"/>
      <c r="Q181" s="29">
        <f>VLOOKUP(B181,基本データ!$E$5:$G$34,3,0)*E181/2</f>
        <v>4.8</v>
      </c>
      <c r="R181" s="63"/>
      <c r="S181" s="64">
        <f t="shared" si="12"/>
        <v>1591.2</v>
      </c>
      <c r="T181" s="65">
        <f>SUM(S$4:S181)</f>
        <v>612251.51999999862</v>
      </c>
      <c r="U181" s="53"/>
      <c r="V181" s="29">
        <f>VLOOKUP(B181,基本データ!$E$5:$G$34,2,0)*E181/2</f>
        <v>32.520000000000003</v>
      </c>
      <c r="W181" s="64">
        <f t="shared" si="15"/>
        <v>10780.380000000001</v>
      </c>
      <c r="X181" s="65">
        <f>SUM(W$4:W181)</f>
        <v>1840401.8099999921</v>
      </c>
      <c r="Y181" s="63"/>
      <c r="Z181" s="65">
        <f t="shared" si="13"/>
        <v>9189.18</v>
      </c>
      <c r="AA181" s="65">
        <f t="shared" si="14"/>
        <v>1228150.2899999935</v>
      </c>
    </row>
    <row r="182" spans="1:27" x14ac:dyDescent="0.15">
      <c r="A182" s="87">
        <f t="shared" si="11"/>
        <v>178</v>
      </c>
      <c r="B182" s="30">
        <v>19</v>
      </c>
      <c r="C182" s="30">
        <v>5</v>
      </c>
      <c r="D182" s="31">
        <v>5</v>
      </c>
      <c r="E182" s="31">
        <v>4</v>
      </c>
      <c r="F182" s="41"/>
      <c r="G182" s="33">
        <f>IF(B182=0,0,IF($A184=0,0,IF(B182=B181,0,VLOOKUP(B182,基本データ!$L$4:$R$33,2,0))))</f>
        <v>0</v>
      </c>
      <c r="H182" s="32">
        <f>IF(B182=0,0,IF($A184=0,0,IF(B182=B181,0,VLOOKUP(B182,基本データ!$L$4:$R$33,3,0))))</f>
        <v>0</v>
      </c>
      <c r="I182" s="33">
        <f>IF(C182=0,0,IF($A184=0,0,IF(C182=C181,0,VLOOKUP(C182,基本データ!$L$4:$R$33,2,0))))</f>
        <v>0</v>
      </c>
      <c r="J182" s="32">
        <f>IF(C182=0,0,IF($A184=0,0,IF(C182=C181,0,VLOOKUP(C182,基本データ!$L$4:$R$33,3,0))))</f>
        <v>0</v>
      </c>
      <c r="K182" s="33">
        <f>IF(D182=0,0,IF($A184=0,0,IF(D182=D181,0,VLOOKUP(D182,基本データ!$L$4:$R$33,2,0))))</f>
        <v>0</v>
      </c>
      <c r="L182" s="32">
        <f>IF(D182=0,0,IF($A184=0,0,IF(D182=D181,0,VLOOKUP(D182,基本データ!$L$4:$R$33,3,0))))</f>
        <v>0</v>
      </c>
      <c r="M182" s="46"/>
      <c r="N182" s="88"/>
      <c r="O182" s="89"/>
      <c r="P182" s="49"/>
      <c r="Q182" s="29">
        <f>VLOOKUP(B182,基本データ!$E$5:$G$34,3,0)*E182/2</f>
        <v>4.8</v>
      </c>
      <c r="R182" s="63"/>
      <c r="S182" s="64">
        <f t="shared" si="12"/>
        <v>1591.2</v>
      </c>
      <c r="T182" s="65">
        <f>SUM(S$4:S182)</f>
        <v>613842.71999999858</v>
      </c>
      <c r="U182" s="53"/>
      <c r="V182" s="29">
        <f>VLOOKUP(B182,基本データ!$E$5:$G$34,2,0)*E182/2</f>
        <v>32.520000000000003</v>
      </c>
      <c r="W182" s="64">
        <f t="shared" si="15"/>
        <v>10780.380000000001</v>
      </c>
      <c r="X182" s="65">
        <f>SUM(W$4:W182)</f>
        <v>1851182.189999992</v>
      </c>
      <c r="Y182" s="63"/>
      <c r="Z182" s="65">
        <f t="shared" si="13"/>
        <v>9189.18</v>
      </c>
      <c r="AA182" s="65">
        <f t="shared" si="14"/>
        <v>1237339.4699999935</v>
      </c>
    </row>
    <row r="183" spans="1:27" x14ac:dyDescent="0.15">
      <c r="A183" s="87">
        <f t="shared" si="11"/>
        <v>179</v>
      </c>
      <c r="B183" s="30">
        <v>19</v>
      </c>
      <c r="C183" s="30">
        <v>5</v>
      </c>
      <c r="D183" s="31">
        <v>5</v>
      </c>
      <c r="E183" s="31">
        <v>4</v>
      </c>
      <c r="F183" s="41"/>
      <c r="G183" s="33">
        <f>IF(B183=0,0,IF($A185=0,0,IF(B183=B182,0,VLOOKUP(B183,基本データ!$L$4:$R$33,2,0))))</f>
        <v>0</v>
      </c>
      <c r="H183" s="32">
        <f>IF(B183=0,0,IF($A185=0,0,IF(B183=B182,0,VLOOKUP(B183,基本データ!$L$4:$R$33,3,0))))</f>
        <v>0</v>
      </c>
      <c r="I183" s="33">
        <f>IF(C183=0,0,IF($A185=0,0,IF(C183=C182,0,VLOOKUP(C183,基本データ!$L$4:$R$33,2,0))))</f>
        <v>0</v>
      </c>
      <c r="J183" s="32">
        <f>IF(C183=0,0,IF($A185=0,0,IF(C183=C182,0,VLOOKUP(C183,基本データ!$L$4:$R$33,3,0))))</f>
        <v>0</v>
      </c>
      <c r="K183" s="33">
        <f>IF(D183=0,0,IF($A185=0,0,IF(D183=D182,0,VLOOKUP(D183,基本データ!$L$4:$R$33,2,0))))</f>
        <v>0</v>
      </c>
      <c r="L183" s="32">
        <f>IF(D183=0,0,IF($A185=0,0,IF(D183=D182,0,VLOOKUP(D183,基本データ!$L$4:$R$33,3,0))))</f>
        <v>0</v>
      </c>
      <c r="M183" s="46"/>
      <c r="N183" s="88"/>
      <c r="O183" s="89"/>
      <c r="P183" s="49"/>
      <c r="Q183" s="29">
        <f>VLOOKUP(B183,基本データ!$E$5:$G$34,3,0)*E183/2</f>
        <v>4.8</v>
      </c>
      <c r="R183" s="63"/>
      <c r="S183" s="64">
        <f t="shared" si="12"/>
        <v>1591.2</v>
      </c>
      <c r="T183" s="65">
        <f>SUM(S$4:S183)</f>
        <v>615433.91999999853</v>
      </c>
      <c r="U183" s="53"/>
      <c r="V183" s="29">
        <f>VLOOKUP(B183,基本データ!$E$5:$G$34,2,0)*E183/2</f>
        <v>32.520000000000003</v>
      </c>
      <c r="W183" s="64">
        <f t="shared" si="15"/>
        <v>10780.380000000001</v>
      </c>
      <c r="X183" s="65">
        <f>SUM(W$4:W183)</f>
        <v>1861962.5699999919</v>
      </c>
      <c r="Y183" s="63"/>
      <c r="Z183" s="65">
        <f t="shared" si="13"/>
        <v>9189.18</v>
      </c>
      <c r="AA183" s="65">
        <f t="shared" si="14"/>
        <v>1246528.6499999934</v>
      </c>
    </row>
    <row r="184" spans="1:27" x14ac:dyDescent="0.15">
      <c r="A184" s="87">
        <f t="shared" si="11"/>
        <v>180</v>
      </c>
      <c r="B184" s="30">
        <v>19</v>
      </c>
      <c r="C184" s="30">
        <v>5</v>
      </c>
      <c r="D184" s="31">
        <v>5</v>
      </c>
      <c r="E184" s="31">
        <v>4</v>
      </c>
      <c r="F184" s="41"/>
      <c r="G184" s="33">
        <f>IF(B184=0,0,IF($A186=0,0,IF(B184=B183,0,VLOOKUP(B184,基本データ!$L$4:$R$33,2,0))))</f>
        <v>0</v>
      </c>
      <c r="H184" s="32">
        <f>IF(B184=0,0,IF($A186=0,0,IF(B184=B183,0,VLOOKUP(B184,基本データ!$L$4:$R$33,3,0))))</f>
        <v>0</v>
      </c>
      <c r="I184" s="33">
        <f>IF(C184=0,0,IF($A186=0,0,IF(C184=C183,0,VLOOKUP(C184,基本データ!$L$4:$R$33,2,0))))</f>
        <v>0</v>
      </c>
      <c r="J184" s="32">
        <f>IF(C184=0,0,IF($A186=0,0,IF(C184=C183,0,VLOOKUP(C184,基本データ!$L$4:$R$33,3,0))))</f>
        <v>0</v>
      </c>
      <c r="K184" s="33">
        <f>IF(D184=0,0,IF($A186=0,0,IF(D184=D183,0,VLOOKUP(D184,基本データ!$L$4:$R$33,2,0))))</f>
        <v>0</v>
      </c>
      <c r="L184" s="32">
        <f>IF(D184=0,0,IF($A186=0,0,IF(D184=D183,0,VLOOKUP(D184,基本データ!$L$4:$R$33,3,0))))</f>
        <v>0</v>
      </c>
      <c r="M184" s="46"/>
      <c r="N184" s="88"/>
      <c r="O184" s="89"/>
      <c r="P184" s="49"/>
      <c r="Q184" s="29">
        <f>VLOOKUP(B184,基本データ!$E$5:$G$34,3,0)*E184/2</f>
        <v>4.8</v>
      </c>
      <c r="R184" s="63"/>
      <c r="S184" s="64">
        <f t="shared" si="12"/>
        <v>1591.2</v>
      </c>
      <c r="T184" s="65">
        <f>SUM(S$4:S184)</f>
        <v>617025.11999999848</v>
      </c>
      <c r="U184" s="53"/>
      <c r="V184" s="29">
        <f>VLOOKUP(B184,基本データ!$E$5:$G$34,2,0)*E184/2</f>
        <v>32.520000000000003</v>
      </c>
      <c r="W184" s="64">
        <f t="shared" si="15"/>
        <v>10780.380000000001</v>
      </c>
      <c r="X184" s="65">
        <f>SUM(W$4:W184)</f>
        <v>1872742.9499999918</v>
      </c>
      <c r="Y184" s="63"/>
      <c r="Z184" s="65">
        <f t="shared" si="13"/>
        <v>9189.18</v>
      </c>
      <c r="AA184" s="65">
        <f t="shared" si="14"/>
        <v>1255717.8299999933</v>
      </c>
    </row>
    <row r="185" spans="1:27" x14ac:dyDescent="0.15">
      <c r="A185" s="87">
        <f t="shared" si="11"/>
        <v>181</v>
      </c>
      <c r="B185" s="30">
        <v>19</v>
      </c>
      <c r="C185" s="30">
        <v>5</v>
      </c>
      <c r="D185" s="31">
        <v>5</v>
      </c>
      <c r="E185" s="31">
        <v>4</v>
      </c>
      <c r="F185" s="41"/>
      <c r="G185" s="33">
        <f>IF(B185=0,0,IF($A187=0,0,IF(B185=B184,0,VLOOKUP(B185,基本データ!$L$4:$R$33,2,0))))</f>
        <v>0</v>
      </c>
      <c r="H185" s="32">
        <f>IF(B185=0,0,IF($A187=0,0,IF(B185=B184,0,VLOOKUP(B185,基本データ!$L$4:$R$33,3,0))))</f>
        <v>0</v>
      </c>
      <c r="I185" s="33">
        <f>IF(C185=0,0,IF($A187=0,0,IF(C185=C184,0,VLOOKUP(C185,基本データ!$L$4:$R$33,2,0))))</f>
        <v>0</v>
      </c>
      <c r="J185" s="32">
        <f>IF(C185=0,0,IF($A187=0,0,IF(C185=C184,0,VLOOKUP(C185,基本データ!$L$4:$R$33,3,0))))</f>
        <v>0</v>
      </c>
      <c r="K185" s="33">
        <f>IF(D185=0,0,IF($A187=0,0,IF(D185=D184,0,VLOOKUP(D185,基本データ!$L$4:$R$33,2,0))))</f>
        <v>0</v>
      </c>
      <c r="L185" s="32">
        <f>IF(D185=0,0,IF($A187=0,0,IF(D185=D184,0,VLOOKUP(D185,基本データ!$L$4:$R$33,3,0))))</f>
        <v>0</v>
      </c>
      <c r="M185" s="46"/>
      <c r="N185" s="88"/>
      <c r="O185" s="89"/>
      <c r="P185" s="49"/>
      <c r="Q185" s="29">
        <f>VLOOKUP(B185,基本データ!$E$5:$G$34,3,0)*E185/2</f>
        <v>4.8</v>
      </c>
      <c r="R185" s="63"/>
      <c r="S185" s="64">
        <f t="shared" si="12"/>
        <v>1591.2</v>
      </c>
      <c r="T185" s="65">
        <f>SUM(S$4:S185)</f>
        <v>618616.31999999844</v>
      </c>
      <c r="U185" s="53"/>
      <c r="V185" s="29">
        <f>VLOOKUP(B185,基本データ!$E$5:$G$34,2,0)*E185/2</f>
        <v>32.520000000000003</v>
      </c>
      <c r="W185" s="64">
        <f t="shared" si="15"/>
        <v>10780.380000000001</v>
      </c>
      <c r="X185" s="65">
        <f>SUM(W$4:W185)</f>
        <v>1883523.3299999917</v>
      </c>
      <c r="Y185" s="63"/>
      <c r="Z185" s="65">
        <f t="shared" si="13"/>
        <v>9189.18</v>
      </c>
      <c r="AA185" s="65">
        <f t="shared" si="14"/>
        <v>1264907.0099999933</v>
      </c>
    </row>
    <row r="186" spans="1:27" x14ac:dyDescent="0.15">
      <c r="A186" s="87">
        <f t="shared" si="11"/>
        <v>182</v>
      </c>
      <c r="B186" s="30">
        <v>19</v>
      </c>
      <c r="C186" s="30">
        <v>5</v>
      </c>
      <c r="D186" s="31">
        <v>5</v>
      </c>
      <c r="E186" s="31">
        <v>4</v>
      </c>
      <c r="F186" s="41"/>
      <c r="G186" s="33">
        <f>IF(B186=0,0,IF($A188=0,0,IF(B186=B185,0,VLOOKUP(B186,基本データ!$L$4:$R$33,2,0))))</f>
        <v>0</v>
      </c>
      <c r="H186" s="32">
        <f>IF(B186=0,0,IF($A188=0,0,IF(B186=B185,0,VLOOKUP(B186,基本データ!$L$4:$R$33,3,0))))</f>
        <v>0</v>
      </c>
      <c r="I186" s="33">
        <f>IF(C186=0,0,IF($A188=0,0,IF(C186=C185,0,VLOOKUP(C186,基本データ!$L$4:$R$33,2,0))))</f>
        <v>0</v>
      </c>
      <c r="J186" s="32">
        <f>IF(C186=0,0,IF($A188=0,0,IF(C186=C185,0,VLOOKUP(C186,基本データ!$L$4:$R$33,3,0))))</f>
        <v>0</v>
      </c>
      <c r="K186" s="33">
        <f>IF(D186=0,0,IF($A188=0,0,IF(D186=D185,0,VLOOKUP(D186,基本データ!$L$4:$R$33,2,0))))</f>
        <v>0</v>
      </c>
      <c r="L186" s="32">
        <f>IF(D186=0,0,IF($A188=0,0,IF(D186=D185,0,VLOOKUP(D186,基本データ!$L$4:$R$33,3,0))))</f>
        <v>0</v>
      </c>
      <c r="M186" s="46"/>
      <c r="N186" s="88"/>
      <c r="O186" s="89"/>
      <c r="P186" s="49"/>
      <c r="Q186" s="29">
        <f>VLOOKUP(B186,基本データ!$E$5:$G$34,3,0)*E186/2</f>
        <v>4.8</v>
      </c>
      <c r="R186" s="63"/>
      <c r="S186" s="64">
        <f t="shared" si="12"/>
        <v>1591.2</v>
      </c>
      <c r="T186" s="65">
        <f>SUM(S$4:S186)</f>
        <v>620207.51999999839</v>
      </c>
      <c r="U186" s="53"/>
      <c r="V186" s="29">
        <f>VLOOKUP(B186,基本データ!$E$5:$G$34,2,0)*E186/2</f>
        <v>32.520000000000003</v>
      </c>
      <c r="W186" s="64">
        <f t="shared" si="15"/>
        <v>10780.380000000001</v>
      </c>
      <c r="X186" s="65">
        <f>SUM(W$4:W186)</f>
        <v>1894303.7099999916</v>
      </c>
      <c r="Y186" s="63"/>
      <c r="Z186" s="65">
        <f t="shared" si="13"/>
        <v>9189.18</v>
      </c>
      <c r="AA186" s="65">
        <f t="shared" si="14"/>
        <v>1274096.1899999932</v>
      </c>
    </row>
    <row r="187" spans="1:27" x14ac:dyDescent="0.15">
      <c r="A187" s="87">
        <f t="shared" si="11"/>
        <v>183</v>
      </c>
      <c r="B187" s="30">
        <v>19</v>
      </c>
      <c r="C187" s="30">
        <v>5</v>
      </c>
      <c r="D187" s="31">
        <v>5</v>
      </c>
      <c r="E187" s="31">
        <v>4</v>
      </c>
      <c r="F187" s="41"/>
      <c r="G187" s="33">
        <f>IF(B187=0,0,IF($A189=0,0,IF(B187=B186,0,VLOOKUP(B187,基本データ!$L$4:$R$33,2,0))))</f>
        <v>0</v>
      </c>
      <c r="H187" s="32">
        <f>IF(B187=0,0,IF($A189=0,0,IF(B187=B186,0,VLOOKUP(B187,基本データ!$L$4:$R$33,3,0))))</f>
        <v>0</v>
      </c>
      <c r="I187" s="33">
        <f>IF(C187=0,0,IF($A189=0,0,IF(C187=C186,0,VLOOKUP(C187,基本データ!$L$4:$R$33,2,0))))</f>
        <v>0</v>
      </c>
      <c r="J187" s="32">
        <f>IF(C187=0,0,IF($A189=0,0,IF(C187=C186,0,VLOOKUP(C187,基本データ!$L$4:$R$33,3,0))))</f>
        <v>0</v>
      </c>
      <c r="K187" s="33">
        <f>IF(D187=0,0,IF($A189=0,0,IF(D187=D186,0,VLOOKUP(D187,基本データ!$L$4:$R$33,2,0))))</f>
        <v>0</v>
      </c>
      <c r="L187" s="32">
        <f>IF(D187=0,0,IF($A189=0,0,IF(D187=D186,0,VLOOKUP(D187,基本データ!$L$4:$R$33,3,0))))</f>
        <v>0</v>
      </c>
      <c r="M187" s="46"/>
      <c r="N187" s="88"/>
      <c r="O187" s="89"/>
      <c r="P187" s="49"/>
      <c r="Q187" s="29">
        <f>VLOOKUP(B187,基本データ!$E$5:$G$34,3,0)*E187/2</f>
        <v>4.8</v>
      </c>
      <c r="R187" s="63"/>
      <c r="S187" s="64">
        <f t="shared" si="12"/>
        <v>1591.2</v>
      </c>
      <c r="T187" s="65">
        <f>SUM(S$4:S187)</f>
        <v>621798.71999999834</v>
      </c>
      <c r="U187" s="53"/>
      <c r="V187" s="29">
        <f>VLOOKUP(B187,基本データ!$E$5:$G$34,2,0)*E187/2</f>
        <v>32.520000000000003</v>
      </c>
      <c r="W187" s="64">
        <f t="shared" si="15"/>
        <v>10780.380000000001</v>
      </c>
      <c r="X187" s="65">
        <f>SUM(W$4:W187)</f>
        <v>1905084.0899999915</v>
      </c>
      <c r="Y187" s="63"/>
      <c r="Z187" s="65">
        <f t="shared" si="13"/>
        <v>9189.18</v>
      </c>
      <c r="AA187" s="65">
        <f t="shared" si="14"/>
        <v>1283285.3699999931</v>
      </c>
    </row>
    <row r="188" spans="1:27" x14ac:dyDescent="0.15">
      <c r="A188" s="87">
        <f t="shared" si="11"/>
        <v>184</v>
      </c>
      <c r="B188" s="30">
        <v>19</v>
      </c>
      <c r="C188" s="30">
        <v>5</v>
      </c>
      <c r="D188" s="31">
        <v>5</v>
      </c>
      <c r="E188" s="31">
        <v>4</v>
      </c>
      <c r="F188" s="41"/>
      <c r="G188" s="33">
        <f>IF(B188=0,0,IF($A190=0,0,IF(B188=B187,0,VLOOKUP(B188,基本データ!$L$4:$R$33,2,0))))</f>
        <v>0</v>
      </c>
      <c r="H188" s="32">
        <f>IF(B188=0,0,IF($A190=0,0,IF(B188=B187,0,VLOOKUP(B188,基本データ!$L$4:$R$33,3,0))))</f>
        <v>0</v>
      </c>
      <c r="I188" s="33">
        <f>IF(C188=0,0,IF($A190=0,0,IF(C188=C187,0,VLOOKUP(C188,基本データ!$L$4:$R$33,2,0))))</f>
        <v>0</v>
      </c>
      <c r="J188" s="32">
        <f>IF(C188=0,0,IF($A190=0,0,IF(C188=C187,0,VLOOKUP(C188,基本データ!$L$4:$R$33,3,0))))</f>
        <v>0</v>
      </c>
      <c r="K188" s="33">
        <f>IF(D188=0,0,IF($A190=0,0,IF(D188=D187,0,VLOOKUP(D188,基本データ!$L$4:$R$33,2,0))))</f>
        <v>0</v>
      </c>
      <c r="L188" s="32">
        <f>IF(D188=0,0,IF($A190=0,0,IF(D188=D187,0,VLOOKUP(D188,基本データ!$L$4:$R$33,3,0))))</f>
        <v>0</v>
      </c>
      <c r="M188" s="46"/>
      <c r="N188" s="88"/>
      <c r="O188" s="89"/>
      <c r="P188" s="49"/>
      <c r="Q188" s="29">
        <f>VLOOKUP(B188,基本データ!$E$5:$G$34,3,0)*E188/2</f>
        <v>4.8</v>
      </c>
      <c r="R188" s="63"/>
      <c r="S188" s="64">
        <f t="shared" si="12"/>
        <v>1591.2</v>
      </c>
      <c r="T188" s="65">
        <f>SUM(S$4:S188)</f>
        <v>623389.9199999983</v>
      </c>
      <c r="U188" s="53"/>
      <c r="V188" s="29">
        <f>VLOOKUP(B188,基本データ!$E$5:$G$34,2,0)*E188/2</f>
        <v>32.520000000000003</v>
      </c>
      <c r="W188" s="64">
        <f t="shared" si="15"/>
        <v>10780.380000000001</v>
      </c>
      <c r="X188" s="65">
        <f>SUM(W$4:W188)</f>
        <v>1915864.4699999914</v>
      </c>
      <c r="Y188" s="63"/>
      <c r="Z188" s="65">
        <f t="shared" si="13"/>
        <v>9189.18</v>
      </c>
      <c r="AA188" s="65">
        <f t="shared" si="14"/>
        <v>1292474.5499999931</v>
      </c>
    </row>
    <row r="189" spans="1:27" x14ac:dyDescent="0.15">
      <c r="A189" s="87">
        <f t="shared" si="11"/>
        <v>185</v>
      </c>
      <c r="B189" s="30">
        <v>19</v>
      </c>
      <c r="C189" s="30">
        <v>5</v>
      </c>
      <c r="D189" s="31">
        <v>5</v>
      </c>
      <c r="E189" s="31">
        <v>4</v>
      </c>
      <c r="F189" s="41"/>
      <c r="G189" s="33">
        <f>IF(B189=0,0,IF($A191=0,0,IF(B189=B188,0,VLOOKUP(B189,基本データ!$L$4:$R$33,2,0))))</f>
        <v>0</v>
      </c>
      <c r="H189" s="32">
        <f>IF(B189=0,0,IF($A191=0,0,IF(B189=B188,0,VLOOKUP(B189,基本データ!$L$4:$R$33,3,0))))</f>
        <v>0</v>
      </c>
      <c r="I189" s="33">
        <f>IF(C189=0,0,IF($A191=0,0,IF(C189=C188,0,VLOOKUP(C189,基本データ!$L$4:$R$33,2,0))))</f>
        <v>0</v>
      </c>
      <c r="J189" s="32">
        <f>IF(C189=0,0,IF($A191=0,0,IF(C189=C188,0,VLOOKUP(C189,基本データ!$L$4:$R$33,3,0))))</f>
        <v>0</v>
      </c>
      <c r="K189" s="33">
        <f>IF(D189=0,0,IF($A191=0,0,IF(D189=D188,0,VLOOKUP(D189,基本データ!$L$4:$R$33,2,0))))</f>
        <v>0</v>
      </c>
      <c r="L189" s="32">
        <f>IF(D189=0,0,IF($A191=0,0,IF(D189=D188,0,VLOOKUP(D189,基本データ!$L$4:$R$33,3,0))))</f>
        <v>0</v>
      </c>
      <c r="M189" s="46"/>
      <c r="N189" s="88"/>
      <c r="O189" s="89"/>
      <c r="P189" s="49"/>
      <c r="Q189" s="29">
        <f>VLOOKUP(B189,基本データ!$E$5:$G$34,3,0)*E189/2</f>
        <v>4.8</v>
      </c>
      <c r="R189" s="63"/>
      <c r="S189" s="64">
        <f t="shared" si="12"/>
        <v>1591.2</v>
      </c>
      <c r="T189" s="65">
        <f>SUM(S$4:S189)</f>
        <v>624981.11999999825</v>
      </c>
      <c r="U189" s="53"/>
      <c r="V189" s="29">
        <f>VLOOKUP(B189,基本データ!$E$5:$G$34,2,0)*E189/2</f>
        <v>32.520000000000003</v>
      </c>
      <c r="W189" s="64">
        <f t="shared" si="15"/>
        <v>10780.380000000001</v>
      </c>
      <c r="X189" s="65">
        <f>SUM(W$4:W189)</f>
        <v>1926644.8499999912</v>
      </c>
      <c r="Y189" s="63"/>
      <c r="Z189" s="65">
        <f t="shared" si="13"/>
        <v>9189.18</v>
      </c>
      <c r="AA189" s="65">
        <f t="shared" si="14"/>
        <v>1301663.729999993</v>
      </c>
    </row>
    <row r="190" spans="1:27" x14ac:dyDescent="0.15">
      <c r="A190" s="87">
        <f t="shared" si="11"/>
        <v>186</v>
      </c>
      <c r="B190" s="30">
        <v>19</v>
      </c>
      <c r="C190" s="30">
        <v>5</v>
      </c>
      <c r="D190" s="31">
        <v>5</v>
      </c>
      <c r="E190" s="31">
        <v>4</v>
      </c>
      <c r="F190" s="41"/>
      <c r="G190" s="33">
        <f>IF(B190=0,0,IF($A192=0,0,IF(B190=B189,0,VLOOKUP(B190,基本データ!$L$4:$R$33,2,0))))</f>
        <v>0</v>
      </c>
      <c r="H190" s="32">
        <f>IF(B190=0,0,IF($A192=0,0,IF(B190=B189,0,VLOOKUP(B190,基本データ!$L$4:$R$33,3,0))))</f>
        <v>0</v>
      </c>
      <c r="I190" s="33">
        <f>IF(C190=0,0,IF($A192=0,0,IF(C190=C189,0,VLOOKUP(C190,基本データ!$L$4:$R$33,2,0))))</f>
        <v>0</v>
      </c>
      <c r="J190" s="32">
        <f>IF(C190=0,0,IF($A192=0,0,IF(C190=C189,0,VLOOKUP(C190,基本データ!$L$4:$R$33,3,0))))</f>
        <v>0</v>
      </c>
      <c r="K190" s="33">
        <f>IF(D190=0,0,IF($A192=0,0,IF(D190=D189,0,VLOOKUP(D190,基本データ!$L$4:$R$33,2,0))))</f>
        <v>0</v>
      </c>
      <c r="L190" s="32">
        <f>IF(D190=0,0,IF($A192=0,0,IF(D190=D189,0,VLOOKUP(D190,基本データ!$L$4:$R$33,3,0))))</f>
        <v>0</v>
      </c>
      <c r="M190" s="46"/>
      <c r="N190" s="88"/>
      <c r="O190" s="89"/>
      <c r="P190" s="49"/>
      <c r="Q190" s="29">
        <f>VLOOKUP(B190,基本データ!$E$5:$G$34,3,0)*E190/2</f>
        <v>4.8</v>
      </c>
      <c r="R190" s="63"/>
      <c r="S190" s="64">
        <f t="shared" si="12"/>
        <v>1591.2</v>
      </c>
      <c r="T190" s="65">
        <f>SUM(S$4:S190)</f>
        <v>626572.3199999982</v>
      </c>
      <c r="U190" s="53"/>
      <c r="V190" s="29">
        <f>VLOOKUP(B190,基本データ!$E$5:$G$34,2,0)*E190/2</f>
        <v>32.520000000000003</v>
      </c>
      <c r="W190" s="64">
        <f t="shared" si="15"/>
        <v>10780.380000000001</v>
      </c>
      <c r="X190" s="65">
        <f>SUM(W$4:W190)</f>
        <v>1937425.2299999911</v>
      </c>
      <c r="Y190" s="63"/>
      <c r="Z190" s="65">
        <f t="shared" si="13"/>
        <v>9189.18</v>
      </c>
      <c r="AA190" s="65">
        <f t="shared" si="14"/>
        <v>1310852.9099999929</v>
      </c>
    </row>
    <row r="191" spans="1:27" x14ac:dyDescent="0.15">
      <c r="A191" s="87">
        <f t="shared" si="11"/>
        <v>187</v>
      </c>
      <c r="B191" s="30">
        <v>19</v>
      </c>
      <c r="C191" s="30">
        <v>5</v>
      </c>
      <c r="D191" s="31">
        <v>5</v>
      </c>
      <c r="E191" s="31">
        <v>4</v>
      </c>
      <c r="F191" s="41"/>
      <c r="G191" s="33">
        <f>IF(B191=0,0,IF($A193=0,0,IF(B191=B190,0,VLOOKUP(B191,基本データ!$L$4:$R$33,2,0))))</f>
        <v>0</v>
      </c>
      <c r="H191" s="32">
        <f>IF(B191=0,0,IF($A193=0,0,IF(B191=B190,0,VLOOKUP(B191,基本データ!$L$4:$R$33,3,0))))</f>
        <v>0</v>
      </c>
      <c r="I191" s="33">
        <f>IF(C191=0,0,IF($A193=0,0,IF(C191=C190,0,VLOOKUP(C191,基本データ!$L$4:$R$33,2,0))))</f>
        <v>0</v>
      </c>
      <c r="J191" s="32">
        <f>IF(C191=0,0,IF($A193=0,0,IF(C191=C190,0,VLOOKUP(C191,基本データ!$L$4:$R$33,3,0))))</f>
        <v>0</v>
      </c>
      <c r="K191" s="33">
        <f>IF(D191=0,0,IF($A193=0,0,IF(D191=D190,0,VLOOKUP(D191,基本データ!$L$4:$R$33,2,0))))</f>
        <v>0</v>
      </c>
      <c r="L191" s="32">
        <f>IF(D191=0,0,IF($A193=0,0,IF(D191=D190,0,VLOOKUP(D191,基本データ!$L$4:$R$33,3,0))))</f>
        <v>0</v>
      </c>
      <c r="M191" s="46"/>
      <c r="N191" s="88"/>
      <c r="O191" s="89"/>
      <c r="P191" s="49"/>
      <c r="Q191" s="29">
        <f>VLOOKUP(B191,基本データ!$E$5:$G$34,3,0)*E191/2</f>
        <v>4.8</v>
      </c>
      <c r="R191" s="63"/>
      <c r="S191" s="64">
        <f t="shared" si="12"/>
        <v>1591.2</v>
      </c>
      <c r="T191" s="65">
        <f>SUM(S$4:S191)</f>
        <v>628163.51999999816</v>
      </c>
      <c r="U191" s="53"/>
      <c r="V191" s="29">
        <f>VLOOKUP(B191,基本データ!$E$5:$G$34,2,0)*E191/2</f>
        <v>32.520000000000003</v>
      </c>
      <c r="W191" s="64">
        <f t="shared" si="15"/>
        <v>10780.380000000001</v>
      </c>
      <c r="X191" s="65">
        <f>SUM(W$4:W191)</f>
        <v>1948205.609999991</v>
      </c>
      <c r="Y191" s="63"/>
      <c r="Z191" s="65">
        <f t="shared" si="13"/>
        <v>9189.18</v>
      </c>
      <c r="AA191" s="65">
        <f t="shared" si="14"/>
        <v>1320042.0899999929</v>
      </c>
    </row>
    <row r="192" spans="1:27" x14ac:dyDescent="0.15">
      <c r="A192" s="87">
        <f t="shared" ref="A192:A205" si="16">A191+1</f>
        <v>188</v>
      </c>
      <c r="B192" s="30">
        <v>19</v>
      </c>
      <c r="C192" s="30">
        <v>5</v>
      </c>
      <c r="D192" s="31">
        <v>5</v>
      </c>
      <c r="E192" s="31">
        <v>4</v>
      </c>
      <c r="F192" s="41"/>
      <c r="G192" s="33">
        <f>IF(B192=0,0,IF($A194=0,0,IF(B192=B191,0,VLOOKUP(B192,基本データ!$L$4:$R$33,2,0))))</f>
        <v>0</v>
      </c>
      <c r="H192" s="32">
        <f>IF(B192=0,0,IF($A194=0,0,IF(B192=B191,0,VLOOKUP(B192,基本データ!$L$4:$R$33,3,0))))</f>
        <v>0</v>
      </c>
      <c r="I192" s="33">
        <f>IF(C192=0,0,IF($A194=0,0,IF(C192=C191,0,VLOOKUP(C192,基本データ!$L$4:$R$33,2,0))))</f>
        <v>0</v>
      </c>
      <c r="J192" s="32">
        <f>IF(C192=0,0,IF($A194=0,0,IF(C192=C191,0,VLOOKUP(C192,基本データ!$L$4:$R$33,3,0))))</f>
        <v>0</v>
      </c>
      <c r="K192" s="33">
        <f>IF(D192=0,0,IF($A194=0,0,IF(D192=D191,0,VLOOKUP(D192,基本データ!$L$4:$R$33,2,0))))</f>
        <v>0</v>
      </c>
      <c r="L192" s="32">
        <f>IF(D192=0,0,IF($A194=0,0,IF(D192=D191,0,VLOOKUP(D192,基本データ!$L$4:$R$33,3,0))))</f>
        <v>0</v>
      </c>
      <c r="M192" s="46"/>
      <c r="N192" s="88"/>
      <c r="O192" s="89"/>
      <c r="P192" s="49"/>
      <c r="Q192" s="29">
        <f>VLOOKUP(B192,基本データ!$E$5:$G$34,3,0)*E192/2</f>
        <v>4.8</v>
      </c>
      <c r="R192" s="63"/>
      <c r="S192" s="64">
        <f t="shared" ref="S192:S205" si="17">((SUM(G192,I192,K192,N192,Q192)*$AC$2)+(SUM(H192,J192,L192,O192)*$AD$2))*$AE$2</f>
        <v>1591.2</v>
      </c>
      <c r="T192" s="65">
        <f>SUM(S$4:S192)</f>
        <v>629754.71999999811</v>
      </c>
      <c r="U192" s="53"/>
      <c r="V192" s="29">
        <f>VLOOKUP(B192,基本データ!$E$5:$G$34,2,0)*E192/2</f>
        <v>32.520000000000003</v>
      </c>
      <c r="W192" s="64">
        <f t="shared" si="15"/>
        <v>10780.380000000001</v>
      </c>
      <c r="X192" s="65">
        <f>SUM(W$4:W192)</f>
        <v>1958985.9899999909</v>
      </c>
      <c r="Y192" s="63"/>
      <c r="Z192" s="65">
        <f t="shared" ref="Z192:Z205" si="18">W192-S192</f>
        <v>9189.18</v>
      </c>
      <c r="AA192" s="65">
        <f t="shared" ref="AA192:AA205" si="19">X192-T192</f>
        <v>1329231.2699999928</v>
      </c>
    </row>
    <row r="193" spans="1:27" x14ac:dyDescent="0.15">
      <c r="A193" s="87">
        <f t="shared" si="16"/>
        <v>189</v>
      </c>
      <c r="B193" s="30">
        <v>19</v>
      </c>
      <c r="C193" s="30">
        <v>5</v>
      </c>
      <c r="D193" s="31">
        <v>5</v>
      </c>
      <c r="E193" s="31">
        <v>4</v>
      </c>
      <c r="F193" s="41"/>
      <c r="G193" s="33">
        <f>IF(B193=0,0,IF($A195=0,0,IF(B193=B192,0,VLOOKUP(B193,基本データ!$L$4:$R$33,2,0))))</f>
        <v>0</v>
      </c>
      <c r="H193" s="32">
        <f>IF(B193=0,0,IF($A195=0,0,IF(B193=B192,0,VLOOKUP(B193,基本データ!$L$4:$R$33,3,0))))</f>
        <v>0</v>
      </c>
      <c r="I193" s="33">
        <f>IF(C193=0,0,IF($A195=0,0,IF(C193=C192,0,VLOOKUP(C193,基本データ!$L$4:$R$33,2,0))))</f>
        <v>0</v>
      </c>
      <c r="J193" s="32">
        <f>IF(C193=0,0,IF($A195=0,0,IF(C193=C192,0,VLOOKUP(C193,基本データ!$L$4:$R$33,3,0))))</f>
        <v>0</v>
      </c>
      <c r="K193" s="33">
        <f>IF(D193=0,0,IF($A195=0,0,IF(D193=D192,0,VLOOKUP(D193,基本データ!$L$4:$R$33,2,0))))</f>
        <v>0</v>
      </c>
      <c r="L193" s="32">
        <f>IF(D193=0,0,IF($A195=0,0,IF(D193=D192,0,VLOOKUP(D193,基本データ!$L$4:$R$33,3,0))))</f>
        <v>0</v>
      </c>
      <c r="M193" s="46"/>
      <c r="N193" s="88"/>
      <c r="O193" s="89"/>
      <c r="P193" s="49"/>
      <c r="Q193" s="29">
        <f>VLOOKUP(B193,基本データ!$E$5:$G$34,3,0)*E193/2</f>
        <v>4.8</v>
      </c>
      <c r="R193" s="63"/>
      <c r="S193" s="64">
        <f t="shared" si="17"/>
        <v>1591.2</v>
      </c>
      <c r="T193" s="65">
        <f>SUM(S$4:S193)</f>
        <v>631345.91999999806</v>
      </c>
      <c r="U193" s="53"/>
      <c r="V193" s="29">
        <f>VLOOKUP(B193,基本データ!$E$5:$G$34,2,0)*E193/2</f>
        <v>32.520000000000003</v>
      </c>
      <c r="W193" s="64">
        <f t="shared" si="15"/>
        <v>10780.380000000001</v>
      </c>
      <c r="X193" s="65">
        <f>SUM(W$4:W193)</f>
        <v>1969766.3699999908</v>
      </c>
      <c r="Y193" s="63"/>
      <c r="Z193" s="65">
        <f t="shared" si="18"/>
        <v>9189.18</v>
      </c>
      <c r="AA193" s="65">
        <f t="shared" si="19"/>
        <v>1338420.4499999927</v>
      </c>
    </row>
    <row r="194" spans="1:27" x14ac:dyDescent="0.15">
      <c r="A194" s="87">
        <f t="shared" si="16"/>
        <v>190</v>
      </c>
      <c r="B194" s="30">
        <v>19</v>
      </c>
      <c r="C194" s="30">
        <v>5</v>
      </c>
      <c r="D194" s="31">
        <v>5</v>
      </c>
      <c r="E194" s="31">
        <v>4</v>
      </c>
      <c r="F194" s="41"/>
      <c r="G194" s="33">
        <f>IF(B194=0,0,IF($A196=0,0,IF(B194=B193,0,VLOOKUP(B194,基本データ!$L$4:$R$33,2,0))))</f>
        <v>0</v>
      </c>
      <c r="H194" s="32">
        <f>IF(B194=0,0,IF($A196=0,0,IF(B194=B193,0,VLOOKUP(B194,基本データ!$L$4:$R$33,3,0))))</f>
        <v>0</v>
      </c>
      <c r="I194" s="33">
        <f>IF(C194=0,0,IF($A196=0,0,IF(C194=C193,0,VLOOKUP(C194,基本データ!$L$4:$R$33,2,0))))</f>
        <v>0</v>
      </c>
      <c r="J194" s="32">
        <f>IF(C194=0,0,IF($A196=0,0,IF(C194=C193,0,VLOOKUP(C194,基本データ!$L$4:$R$33,3,0))))</f>
        <v>0</v>
      </c>
      <c r="K194" s="33">
        <f>IF(D194=0,0,IF($A196=0,0,IF(D194=D193,0,VLOOKUP(D194,基本データ!$L$4:$R$33,2,0))))</f>
        <v>0</v>
      </c>
      <c r="L194" s="32">
        <f>IF(D194=0,0,IF($A196=0,0,IF(D194=D193,0,VLOOKUP(D194,基本データ!$L$4:$R$33,3,0))))</f>
        <v>0</v>
      </c>
      <c r="M194" s="46"/>
      <c r="N194" s="88"/>
      <c r="O194" s="89"/>
      <c r="P194" s="49"/>
      <c r="Q194" s="29">
        <f>VLOOKUP(B194,基本データ!$E$5:$G$34,3,0)*E194/2</f>
        <v>4.8</v>
      </c>
      <c r="R194" s="63"/>
      <c r="S194" s="64">
        <f t="shared" si="17"/>
        <v>1591.2</v>
      </c>
      <c r="T194" s="65">
        <f>SUM(S$4:S194)</f>
        <v>632937.11999999802</v>
      </c>
      <c r="U194" s="53"/>
      <c r="V194" s="29">
        <f>VLOOKUP(B194,基本データ!$E$5:$G$34,2,0)*E194/2</f>
        <v>32.520000000000003</v>
      </c>
      <c r="W194" s="64">
        <f t="shared" si="15"/>
        <v>10780.380000000001</v>
      </c>
      <c r="X194" s="65">
        <f>SUM(W$4:W194)</f>
        <v>1980546.7499999907</v>
      </c>
      <c r="Y194" s="63"/>
      <c r="Z194" s="65">
        <f t="shared" si="18"/>
        <v>9189.18</v>
      </c>
      <c r="AA194" s="65">
        <f t="shared" si="19"/>
        <v>1347609.6299999927</v>
      </c>
    </row>
    <row r="195" spans="1:27" x14ac:dyDescent="0.15">
      <c r="A195" s="87">
        <f t="shared" si="16"/>
        <v>191</v>
      </c>
      <c r="B195" s="30">
        <v>19</v>
      </c>
      <c r="C195" s="30">
        <v>5</v>
      </c>
      <c r="D195" s="31">
        <v>5</v>
      </c>
      <c r="E195" s="31">
        <v>4</v>
      </c>
      <c r="F195" s="41"/>
      <c r="G195" s="33">
        <f>IF(B195=0,0,IF($A197=0,0,IF(B195=B194,0,VLOOKUP(B195,基本データ!$L$4:$R$33,2,0))))</f>
        <v>0</v>
      </c>
      <c r="H195" s="32">
        <f>IF(B195=0,0,IF($A197=0,0,IF(B195=B194,0,VLOOKUP(B195,基本データ!$L$4:$R$33,3,0))))</f>
        <v>0</v>
      </c>
      <c r="I195" s="33">
        <f>IF(C195=0,0,IF($A197=0,0,IF(C195=C194,0,VLOOKUP(C195,基本データ!$L$4:$R$33,2,0))))</f>
        <v>0</v>
      </c>
      <c r="J195" s="32">
        <f>IF(C195=0,0,IF($A197=0,0,IF(C195=C194,0,VLOOKUP(C195,基本データ!$L$4:$R$33,3,0))))</f>
        <v>0</v>
      </c>
      <c r="K195" s="33">
        <f>IF(D195=0,0,IF($A197=0,0,IF(D195=D194,0,VLOOKUP(D195,基本データ!$L$4:$R$33,2,0))))</f>
        <v>0</v>
      </c>
      <c r="L195" s="32">
        <f>IF(D195=0,0,IF($A197=0,0,IF(D195=D194,0,VLOOKUP(D195,基本データ!$L$4:$R$33,3,0))))</f>
        <v>0</v>
      </c>
      <c r="M195" s="46"/>
      <c r="N195" s="88"/>
      <c r="O195" s="89"/>
      <c r="P195" s="49"/>
      <c r="Q195" s="29">
        <f>VLOOKUP(B195,基本データ!$E$5:$G$34,3,0)*E195/2</f>
        <v>4.8</v>
      </c>
      <c r="R195" s="63"/>
      <c r="S195" s="64">
        <f t="shared" si="17"/>
        <v>1591.2</v>
      </c>
      <c r="T195" s="65">
        <f>SUM(S$4:S195)</f>
        <v>634528.31999999797</v>
      </c>
      <c r="U195" s="53"/>
      <c r="V195" s="29">
        <f>VLOOKUP(B195,基本データ!$E$5:$G$34,2,0)*E195/2</f>
        <v>32.520000000000003</v>
      </c>
      <c r="W195" s="64">
        <f t="shared" si="15"/>
        <v>10780.380000000001</v>
      </c>
      <c r="X195" s="65">
        <f>SUM(W$4:W195)</f>
        <v>1991327.1299999906</v>
      </c>
      <c r="Y195" s="63"/>
      <c r="Z195" s="65">
        <f t="shared" si="18"/>
        <v>9189.18</v>
      </c>
      <c r="AA195" s="65">
        <f t="shared" si="19"/>
        <v>1356798.8099999926</v>
      </c>
    </row>
    <row r="196" spans="1:27" x14ac:dyDescent="0.15">
      <c r="A196" s="87">
        <f t="shared" si="16"/>
        <v>192</v>
      </c>
      <c r="B196" s="30">
        <v>19</v>
      </c>
      <c r="C196" s="30">
        <v>5</v>
      </c>
      <c r="D196" s="31">
        <v>5</v>
      </c>
      <c r="E196" s="31">
        <v>4</v>
      </c>
      <c r="F196" s="41"/>
      <c r="G196" s="33">
        <f>IF(B196=0,0,IF($A198=0,0,IF(B196=B195,0,VLOOKUP(B196,基本データ!$L$4:$R$33,2,0))))</f>
        <v>0</v>
      </c>
      <c r="H196" s="32">
        <f>IF(B196=0,0,IF($A198=0,0,IF(B196=B195,0,VLOOKUP(B196,基本データ!$L$4:$R$33,3,0))))</f>
        <v>0</v>
      </c>
      <c r="I196" s="33">
        <f>IF(C196=0,0,IF($A198=0,0,IF(C196=C195,0,VLOOKUP(C196,基本データ!$L$4:$R$33,2,0))))</f>
        <v>0</v>
      </c>
      <c r="J196" s="32">
        <f>IF(C196=0,0,IF($A198=0,0,IF(C196=C195,0,VLOOKUP(C196,基本データ!$L$4:$R$33,3,0))))</f>
        <v>0</v>
      </c>
      <c r="K196" s="33">
        <f>IF(D196=0,0,IF($A198=0,0,IF(D196=D195,0,VLOOKUP(D196,基本データ!$L$4:$R$33,2,0))))</f>
        <v>0</v>
      </c>
      <c r="L196" s="32">
        <f>IF(D196=0,0,IF($A198=0,0,IF(D196=D195,0,VLOOKUP(D196,基本データ!$L$4:$R$33,3,0))))</f>
        <v>0</v>
      </c>
      <c r="M196" s="46"/>
      <c r="N196" s="88"/>
      <c r="O196" s="89"/>
      <c r="P196" s="49"/>
      <c r="Q196" s="29">
        <f>VLOOKUP(B196,基本データ!$E$5:$G$34,3,0)*E196/2</f>
        <v>4.8</v>
      </c>
      <c r="R196" s="63"/>
      <c r="S196" s="64">
        <f t="shared" si="17"/>
        <v>1591.2</v>
      </c>
      <c r="T196" s="65">
        <f>SUM(S$4:S196)</f>
        <v>636119.51999999792</v>
      </c>
      <c r="U196" s="53"/>
      <c r="V196" s="29">
        <f>VLOOKUP(B196,基本データ!$E$5:$G$34,2,0)*E196/2</f>
        <v>32.520000000000003</v>
      </c>
      <c r="W196" s="64">
        <f t="shared" si="15"/>
        <v>10780.380000000001</v>
      </c>
      <c r="X196" s="65">
        <f>SUM(W$4:W196)</f>
        <v>2002107.5099999905</v>
      </c>
      <c r="Y196" s="63"/>
      <c r="Z196" s="65">
        <f t="shared" si="18"/>
        <v>9189.18</v>
      </c>
      <c r="AA196" s="65">
        <f t="shared" si="19"/>
        <v>1365987.9899999925</v>
      </c>
    </row>
    <row r="197" spans="1:27" x14ac:dyDescent="0.15">
      <c r="A197" s="87">
        <f t="shared" si="16"/>
        <v>193</v>
      </c>
      <c r="B197" s="30">
        <v>19</v>
      </c>
      <c r="C197" s="30">
        <v>5</v>
      </c>
      <c r="D197" s="31">
        <v>5</v>
      </c>
      <c r="E197" s="31">
        <v>4</v>
      </c>
      <c r="F197" s="41"/>
      <c r="G197" s="33">
        <f>IF(B197=0,0,IF($A199=0,0,IF(B197=B196,0,VLOOKUP(B197,基本データ!$L$4:$R$33,2,0))))</f>
        <v>0</v>
      </c>
      <c r="H197" s="32">
        <f>IF(B197=0,0,IF($A199=0,0,IF(B197=B196,0,VLOOKUP(B197,基本データ!$L$4:$R$33,3,0))))</f>
        <v>0</v>
      </c>
      <c r="I197" s="33">
        <f>IF(C197=0,0,IF($A199=0,0,IF(C197=C196,0,VLOOKUP(C197,基本データ!$L$4:$R$33,2,0))))</f>
        <v>0</v>
      </c>
      <c r="J197" s="32">
        <f>IF(C197=0,0,IF($A199=0,0,IF(C197=C196,0,VLOOKUP(C197,基本データ!$L$4:$R$33,3,0))))</f>
        <v>0</v>
      </c>
      <c r="K197" s="33">
        <f>IF(D197=0,0,IF($A199=0,0,IF(D197=D196,0,VLOOKUP(D197,基本データ!$L$4:$R$33,2,0))))</f>
        <v>0</v>
      </c>
      <c r="L197" s="32">
        <f>IF(D197=0,0,IF($A199=0,0,IF(D197=D196,0,VLOOKUP(D197,基本データ!$L$4:$R$33,3,0))))</f>
        <v>0</v>
      </c>
      <c r="M197" s="46"/>
      <c r="N197" s="88"/>
      <c r="O197" s="89"/>
      <c r="P197" s="49"/>
      <c r="Q197" s="29">
        <f>VLOOKUP(B197,基本データ!$E$5:$G$34,3,0)*E197/2</f>
        <v>4.8</v>
      </c>
      <c r="R197" s="63"/>
      <c r="S197" s="64">
        <f t="shared" si="17"/>
        <v>1591.2</v>
      </c>
      <c r="T197" s="65">
        <f>SUM(S$4:S197)</f>
        <v>637710.71999999788</v>
      </c>
      <c r="U197" s="53"/>
      <c r="V197" s="29">
        <f>VLOOKUP(B197,基本データ!$E$5:$G$34,2,0)*E197/2</f>
        <v>32.520000000000003</v>
      </c>
      <c r="W197" s="64">
        <f t="shared" si="15"/>
        <v>10780.380000000001</v>
      </c>
      <c r="X197" s="65">
        <f>SUM(W$4:W197)</f>
        <v>2012887.8899999904</v>
      </c>
      <c r="Y197" s="63"/>
      <c r="Z197" s="65">
        <f t="shared" si="18"/>
        <v>9189.18</v>
      </c>
      <c r="AA197" s="65">
        <f t="shared" si="19"/>
        <v>1375177.1699999925</v>
      </c>
    </row>
    <row r="198" spans="1:27" x14ac:dyDescent="0.15">
      <c r="A198" s="87">
        <f t="shared" si="16"/>
        <v>194</v>
      </c>
      <c r="B198" s="30">
        <v>19</v>
      </c>
      <c r="C198" s="30">
        <v>5</v>
      </c>
      <c r="D198" s="31">
        <v>5</v>
      </c>
      <c r="E198" s="31">
        <v>4</v>
      </c>
      <c r="F198" s="41"/>
      <c r="G198" s="33">
        <f>IF(B198=0,0,IF($A200=0,0,IF(B198=B197,0,VLOOKUP(B198,基本データ!$L$4:$R$33,2,0))))</f>
        <v>0</v>
      </c>
      <c r="H198" s="32">
        <f>IF(B198=0,0,IF($A200=0,0,IF(B198=B197,0,VLOOKUP(B198,基本データ!$L$4:$R$33,3,0))))</f>
        <v>0</v>
      </c>
      <c r="I198" s="33">
        <f>IF(C198=0,0,IF($A200=0,0,IF(C198=C197,0,VLOOKUP(C198,基本データ!$L$4:$R$33,2,0))))</f>
        <v>0</v>
      </c>
      <c r="J198" s="32">
        <f>IF(C198=0,0,IF($A200=0,0,IF(C198=C197,0,VLOOKUP(C198,基本データ!$L$4:$R$33,3,0))))</f>
        <v>0</v>
      </c>
      <c r="K198" s="33">
        <f>IF(D198=0,0,IF($A200=0,0,IF(D198=D197,0,VLOOKUP(D198,基本データ!$L$4:$R$33,2,0))))</f>
        <v>0</v>
      </c>
      <c r="L198" s="32">
        <f>IF(D198=0,0,IF($A200=0,0,IF(D198=D197,0,VLOOKUP(D198,基本データ!$L$4:$R$33,3,0))))</f>
        <v>0</v>
      </c>
      <c r="M198" s="46"/>
      <c r="N198" s="88"/>
      <c r="O198" s="89"/>
      <c r="P198" s="49"/>
      <c r="Q198" s="29">
        <f>VLOOKUP(B198,基本データ!$E$5:$G$34,3,0)*E198/2</f>
        <v>4.8</v>
      </c>
      <c r="R198" s="63"/>
      <c r="S198" s="64">
        <f t="shared" si="17"/>
        <v>1591.2</v>
      </c>
      <c r="T198" s="65">
        <f>SUM(S$4:S198)</f>
        <v>639301.91999999783</v>
      </c>
      <c r="U198" s="53"/>
      <c r="V198" s="29">
        <f>VLOOKUP(B198,基本データ!$E$5:$G$34,2,0)*E198/2</f>
        <v>32.520000000000003</v>
      </c>
      <c r="W198" s="64">
        <f t="shared" ref="W198:W205" si="20">V198*$AC$2*$AE$2</f>
        <v>10780.380000000001</v>
      </c>
      <c r="X198" s="65">
        <f>SUM(W$4:W198)</f>
        <v>2023668.2699999902</v>
      </c>
      <c r="Y198" s="63"/>
      <c r="Z198" s="65">
        <f t="shared" si="18"/>
        <v>9189.18</v>
      </c>
      <c r="AA198" s="65">
        <f t="shared" si="19"/>
        <v>1384366.3499999924</v>
      </c>
    </row>
    <row r="199" spans="1:27" x14ac:dyDescent="0.15">
      <c r="A199" s="87">
        <f t="shared" si="16"/>
        <v>195</v>
      </c>
      <c r="B199" s="30">
        <v>19</v>
      </c>
      <c r="C199" s="30">
        <v>5</v>
      </c>
      <c r="D199" s="31">
        <v>5</v>
      </c>
      <c r="E199" s="31">
        <v>4</v>
      </c>
      <c r="F199" s="41"/>
      <c r="G199" s="33">
        <f>IF(B199=0,0,IF($A201=0,0,IF(B199=B198,0,VLOOKUP(B199,基本データ!$L$4:$R$33,2,0))))</f>
        <v>0</v>
      </c>
      <c r="H199" s="32">
        <f>IF(B199=0,0,IF($A201=0,0,IF(B199=B198,0,VLOOKUP(B199,基本データ!$L$4:$R$33,3,0))))</f>
        <v>0</v>
      </c>
      <c r="I199" s="33">
        <f>IF(C199=0,0,IF($A201=0,0,IF(C199=C198,0,VLOOKUP(C199,基本データ!$L$4:$R$33,2,0))))</f>
        <v>0</v>
      </c>
      <c r="J199" s="32">
        <f>IF(C199=0,0,IF($A201=0,0,IF(C199=C198,0,VLOOKUP(C199,基本データ!$L$4:$R$33,3,0))))</f>
        <v>0</v>
      </c>
      <c r="K199" s="33">
        <f>IF(D199=0,0,IF($A201=0,0,IF(D199=D198,0,VLOOKUP(D199,基本データ!$L$4:$R$33,2,0))))</f>
        <v>0</v>
      </c>
      <c r="L199" s="32">
        <f>IF(D199=0,0,IF($A201=0,0,IF(D199=D198,0,VLOOKUP(D199,基本データ!$L$4:$R$33,3,0))))</f>
        <v>0</v>
      </c>
      <c r="M199" s="46"/>
      <c r="N199" s="88"/>
      <c r="O199" s="89"/>
      <c r="P199" s="49"/>
      <c r="Q199" s="29">
        <f>VLOOKUP(B199,基本データ!$E$5:$G$34,3,0)*E199/2</f>
        <v>4.8</v>
      </c>
      <c r="R199" s="63"/>
      <c r="S199" s="64">
        <f t="shared" si="17"/>
        <v>1591.2</v>
      </c>
      <c r="T199" s="65">
        <f>SUM(S$4:S199)</f>
        <v>640893.11999999778</v>
      </c>
      <c r="U199" s="53"/>
      <c r="V199" s="29">
        <f>VLOOKUP(B199,基本データ!$E$5:$G$34,2,0)*E199/2</f>
        <v>32.520000000000003</v>
      </c>
      <c r="W199" s="64">
        <f t="shared" si="20"/>
        <v>10780.380000000001</v>
      </c>
      <c r="X199" s="65">
        <f>SUM(W$4:W199)</f>
        <v>2034448.6499999901</v>
      </c>
      <c r="Y199" s="63"/>
      <c r="Z199" s="65">
        <f t="shared" si="18"/>
        <v>9189.18</v>
      </c>
      <c r="AA199" s="65">
        <f t="shared" si="19"/>
        <v>1393555.5299999923</v>
      </c>
    </row>
    <row r="200" spans="1:27" x14ac:dyDescent="0.15">
      <c r="A200" s="87">
        <f t="shared" si="16"/>
        <v>196</v>
      </c>
      <c r="B200" s="30">
        <v>19</v>
      </c>
      <c r="C200" s="30">
        <v>5</v>
      </c>
      <c r="D200" s="31">
        <v>5</v>
      </c>
      <c r="E200" s="31">
        <v>4</v>
      </c>
      <c r="F200" s="41"/>
      <c r="G200" s="33">
        <f>IF(B200=0,0,IF($A202=0,0,IF(B200=B199,0,VLOOKUP(B200,基本データ!$L$4:$R$33,2,0))))</f>
        <v>0</v>
      </c>
      <c r="H200" s="32">
        <f>IF(B200=0,0,IF($A202=0,0,IF(B200=B199,0,VLOOKUP(B200,基本データ!$L$4:$R$33,3,0))))</f>
        <v>0</v>
      </c>
      <c r="I200" s="33">
        <f>IF(C200=0,0,IF($A202=0,0,IF(C200=C199,0,VLOOKUP(C200,基本データ!$L$4:$R$33,2,0))))</f>
        <v>0</v>
      </c>
      <c r="J200" s="32">
        <f>IF(C200=0,0,IF($A202=0,0,IF(C200=C199,0,VLOOKUP(C200,基本データ!$L$4:$R$33,3,0))))</f>
        <v>0</v>
      </c>
      <c r="K200" s="33">
        <f>IF(D200=0,0,IF($A202=0,0,IF(D200=D199,0,VLOOKUP(D200,基本データ!$L$4:$R$33,2,0))))</f>
        <v>0</v>
      </c>
      <c r="L200" s="32">
        <f>IF(D200=0,0,IF($A202=0,0,IF(D200=D199,0,VLOOKUP(D200,基本データ!$L$4:$R$33,3,0))))</f>
        <v>0</v>
      </c>
      <c r="M200" s="46"/>
      <c r="N200" s="88"/>
      <c r="O200" s="89"/>
      <c r="P200" s="49"/>
      <c r="Q200" s="29">
        <f>VLOOKUP(B200,基本データ!$E$5:$G$34,3,0)*E200/2</f>
        <v>4.8</v>
      </c>
      <c r="R200" s="63"/>
      <c r="S200" s="64">
        <f t="shared" si="17"/>
        <v>1591.2</v>
      </c>
      <c r="T200" s="65">
        <f>SUM(S$4:S200)</f>
        <v>642484.31999999774</v>
      </c>
      <c r="U200" s="53"/>
      <c r="V200" s="29">
        <f>VLOOKUP(B200,基本データ!$E$5:$G$34,2,0)*E200/2</f>
        <v>32.520000000000003</v>
      </c>
      <c r="W200" s="64">
        <f t="shared" si="20"/>
        <v>10780.380000000001</v>
      </c>
      <c r="X200" s="65">
        <f>SUM(W$4:W200)</f>
        <v>2045229.02999999</v>
      </c>
      <c r="Y200" s="63"/>
      <c r="Z200" s="65">
        <f t="shared" si="18"/>
        <v>9189.18</v>
      </c>
      <c r="AA200" s="65">
        <f t="shared" si="19"/>
        <v>1402744.7099999923</v>
      </c>
    </row>
    <row r="201" spans="1:27" x14ac:dyDescent="0.15">
      <c r="A201" s="87">
        <f t="shared" si="16"/>
        <v>197</v>
      </c>
      <c r="B201" s="30">
        <v>19</v>
      </c>
      <c r="C201" s="30">
        <v>5</v>
      </c>
      <c r="D201" s="31">
        <v>5</v>
      </c>
      <c r="E201" s="31">
        <v>4</v>
      </c>
      <c r="F201" s="41"/>
      <c r="G201" s="33">
        <f>IF(B201=0,0,IF($A203=0,0,IF(B201=B200,0,VLOOKUP(B201,基本データ!$L$4:$R$33,2,0))))</f>
        <v>0</v>
      </c>
      <c r="H201" s="32">
        <f>IF(B201=0,0,IF($A203=0,0,IF(B201=B200,0,VLOOKUP(B201,基本データ!$L$4:$R$33,3,0))))</f>
        <v>0</v>
      </c>
      <c r="I201" s="33">
        <f>IF(C201=0,0,IF($A203=0,0,IF(C201=C200,0,VLOOKUP(C201,基本データ!$L$4:$R$33,2,0))))</f>
        <v>0</v>
      </c>
      <c r="J201" s="32">
        <f>IF(C201=0,0,IF($A203=0,0,IF(C201=C200,0,VLOOKUP(C201,基本データ!$L$4:$R$33,3,0))))</f>
        <v>0</v>
      </c>
      <c r="K201" s="33">
        <f>IF(D201=0,0,IF($A203=0,0,IF(D201=D200,0,VLOOKUP(D201,基本データ!$L$4:$R$33,2,0))))</f>
        <v>0</v>
      </c>
      <c r="L201" s="32">
        <f>IF(D201=0,0,IF($A203=0,0,IF(D201=D200,0,VLOOKUP(D201,基本データ!$L$4:$R$33,3,0))))</f>
        <v>0</v>
      </c>
      <c r="M201" s="46"/>
      <c r="N201" s="88"/>
      <c r="O201" s="89"/>
      <c r="P201" s="49"/>
      <c r="Q201" s="29">
        <f>VLOOKUP(B201,基本データ!$E$5:$G$34,3,0)*E201/2</f>
        <v>4.8</v>
      </c>
      <c r="R201" s="63"/>
      <c r="S201" s="64">
        <f t="shared" si="17"/>
        <v>1591.2</v>
      </c>
      <c r="T201" s="65">
        <f>SUM(S$4:S201)</f>
        <v>644075.51999999769</v>
      </c>
      <c r="U201" s="53"/>
      <c r="V201" s="29">
        <f>VLOOKUP(B201,基本データ!$E$5:$G$34,2,0)*E201/2</f>
        <v>32.520000000000003</v>
      </c>
      <c r="W201" s="64">
        <f t="shared" si="20"/>
        <v>10780.380000000001</v>
      </c>
      <c r="X201" s="65">
        <f>SUM(W$4:W201)</f>
        <v>2056009.4099999899</v>
      </c>
      <c r="Y201" s="63"/>
      <c r="Z201" s="65">
        <f t="shared" si="18"/>
        <v>9189.18</v>
      </c>
      <c r="AA201" s="65">
        <f t="shared" si="19"/>
        <v>1411933.8899999922</v>
      </c>
    </row>
    <row r="202" spans="1:27" x14ac:dyDescent="0.15">
      <c r="A202" s="87">
        <f t="shared" si="16"/>
        <v>198</v>
      </c>
      <c r="B202" s="30">
        <v>19</v>
      </c>
      <c r="C202" s="30">
        <v>5</v>
      </c>
      <c r="D202" s="31">
        <v>5</v>
      </c>
      <c r="E202" s="31">
        <v>4</v>
      </c>
      <c r="F202" s="41"/>
      <c r="G202" s="33">
        <f>IF(B202=0,0,IF($A204=0,0,IF(B202=B201,0,VLOOKUP(B202,基本データ!$L$4:$R$33,2,0))))</f>
        <v>0</v>
      </c>
      <c r="H202" s="32">
        <f>IF(B202=0,0,IF($A204=0,0,IF(B202=B201,0,VLOOKUP(B202,基本データ!$L$4:$R$33,3,0))))</f>
        <v>0</v>
      </c>
      <c r="I202" s="33">
        <f>IF(C202=0,0,IF($A204=0,0,IF(C202=C201,0,VLOOKUP(C202,基本データ!$L$4:$R$33,2,0))))</f>
        <v>0</v>
      </c>
      <c r="J202" s="32">
        <f>IF(C202=0,0,IF($A204=0,0,IF(C202=C201,0,VLOOKUP(C202,基本データ!$L$4:$R$33,3,0))))</f>
        <v>0</v>
      </c>
      <c r="K202" s="33">
        <f>IF(D202=0,0,IF($A204=0,0,IF(D202=D201,0,VLOOKUP(D202,基本データ!$L$4:$R$33,2,0))))</f>
        <v>0</v>
      </c>
      <c r="L202" s="32">
        <f>IF(D202=0,0,IF($A204=0,0,IF(D202=D201,0,VLOOKUP(D202,基本データ!$L$4:$R$33,3,0))))</f>
        <v>0</v>
      </c>
      <c r="M202" s="46"/>
      <c r="N202" s="88"/>
      <c r="O202" s="89"/>
      <c r="P202" s="49"/>
      <c r="Q202" s="29">
        <f>VLOOKUP(B202,基本データ!$E$5:$G$34,3,0)*E202/2</f>
        <v>4.8</v>
      </c>
      <c r="R202" s="63"/>
      <c r="S202" s="64">
        <f t="shared" si="17"/>
        <v>1591.2</v>
      </c>
      <c r="T202" s="65">
        <f>SUM(S$4:S202)</f>
        <v>645666.71999999764</v>
      </c>
      <c r="U202" s="53"/>
      <c r="V202" s="29">
        <f>VLOOKUP(B202,基本データ!$E$5:$G$34,2,0)*E202/2</f>
        <v>32.520000000000003</v>
      </c>
      <c r="W202" s="64">
        <f t="shared" si="20"/>
        <v>10780.380000000001</v>
      </c>
      <c r="X202" s="65">
        <f>SUM(W$4:W202)</f>
        <v>2066789.7899999898</v>
      </c>
      <c r="Y202" s="63"/>
      <c r="Z202" s="65">
        <f t="shared" si="18"/>
        <v>9189.18</v>
      </c>
      <c r="AA202" s="65">
        <f t="shared" si="19"/>
        <v>1421123.0699999921</v>
      </c>
    </row>
    <row r="203" spans="1:27" x14ac:dyDescent="0.15">
      <c r="A203" s="87">
        <f t="shared" si="16"/>
        <v>199</v>
      </c>
      <c r="B203" s="30">
        <v>19</v>
      </c>
      <c r="C203" s="30">
        <v>5</v>
      </c>
      <c r="D203" s="31">
        <v>5</v>
      </c>
      <c r="E203" s="31">
        <v>4</v>
      </c>
      <c r="F203" s="41"/>
      <c r="G203" s="33">
        <f>IF(B203=0,0,IF($A205=0,0,IF(B203=B202,0,VLOOKUP(B203,基本データ!$L$4:$R$33,2,0))))</f>
        <v>0</v>
      </c>
      <c r="H203" s="32">
        <f>IF(B203=0,0,IF($A205=0,0,IF(B203=B202,0,VLOOKUP(B203,基本データ!$L$4:$R$33,3,0))))</f>
        <v>0</v>
      </c>
      <c r="I203" s="33">
        <f>IF(C203=0,0,IF($A205=0,0,IF(C203=C202,0,VLOOKUP(C203,基本データ!$L$4:$R$33,2,0))))</f>
        <v>0</v>
      </c>
      <c r="J203" s="32">
        <f>IF(C203=0,0,IF($A205=0,0,IF(C203=C202,0,VLOOKUP(C203,基本データ!$L$4:$R$33,3,0))))</f>
        <v>0</v>
      </c>
      <c r="K203" s="33">
        <f>IF(D203=0,0,IF($A205=0,0,IF(D203=D202,0,VLOOKUP(D203,基本データ!$L$4:$R$33,2,0))))</f>
        <v>0</v>
      </c>
      <c r="L203" s="32">
        <f>IF(D203=0,0,IF($A205=0,0,IF(D203=D202,0,VLOOKUP(D203,基本データ!$L$4:$R$33,3,0))))</f>
        <v>0</v>
      </c>
      <c r="M203" s="46"/>
      <c r="N203" s="88"/>
      <c r="O203" s="89"/>
      <c r="P203" s="49"/>
      <c r="Q203" s="29">
        <f>VLOOKUP(B203,基本データ!$E$5:$G$34,3,0)*E203/2</f>
        <v>4.8</v>
      </c>
      <c r="R203" s="63"/>
      <c r="S203" s="64">
        <f t="shared" si="17"/>
        <v>1591.2</v>
      </c>
      <c r="T203" s="65">
        <f>SUM(S$4:S203)</f>
        <v>647257.9199999976</v>
      </c>
      <c r="U203" s="53"/>
      <c r="V203" s="29">
        <f>VLOOKUP(B203,基本データ!$E$5:$G$34,2,0)*E203/2</f>
        <v>32.520000000000003</v>
      </c>
      <c r="W203" s="64">
        <f t="shared" si="20"/>
        <v>10780.380000000001</v>
      </c>
      <c r="X203" s="65">
        <f>SUM(W$4:W203)</f>
        <v>2077570.1699999897</v>
      </c>
      <c r="Y203" s="63"/>
      <c r="Z203" s="65">
        <f t="shared" si="18"/>
        <v>9189.18</v>
      </c>
      <c r="AA203" s="65">
        <f t="shared" si="19"/>
        <v>1430312.2499999921</v>
      </c>
    </row>
    <row r="204" spans="1:27" x14ac:dyDescent="0.15">
      <c r="A204" s="87">
        <f t="shared" si="16"/>
        <v>200</v>
      </c>
      <c r="B204" s="30">
        <v>19</v>
      </c>
      <c r="C204" s="30">
        <v>5</v>
      </c>
      <c r="D204" s="31">
        <v>5</v>
      </c>
      <c r="E204" s="31">
        <v>4</v>
      </c>
      <c r="F204" s="41"/>
      <c r="G204" s="33">
        <f>IF(B204=0,0,IF($A206=0,0,IF(B204=B203,0,VLOOKUP(B204,基本データ!$L$4:$R$33,2,0))))</f>
        <v>0</v>
      </c>
      <c r="H204" s="32">
        <f>IF(B204=0,0,IF($A206=0,0,IF(B204=B203,0,VLOOKUP(B204,基本データ!$L$4:$R$33,3,0))))</f>
        <v>0</v>
      </c>
      <c r="I204" s="33">
        <f>IF(C204=0,0,IF($A206=0,0,IF(C204=C203,0,VLOOKUP(C204,基本データ!$L$4:$R$33,2,0))))</f>
        <v>0</v>
      </c>
      <c r="J204" s="32">
        <f>IF(C204=0,0,IF($A206=0,0,IF(C204=C203,0,VLOOKUP(C204,基本データ!$L$4:$R$33,3,0))))</f>
        <v>0</v>
      </c>
      <c r="K204" s="33">
        <f>IF(D204=0,0,IF($A206=0,0,IF(D204=D203,0,VLOOKUP(D204,基本データ!$L$4:$R$33,2,0))))</f>
        <v>0</v>
      </c>
      <c r="L204" s="32">
        <f>IF(D204=0,0,IF($A206=0,0,IF(D204=D203,0,VLOOKUP(D204,基本データ!$L$4:$R$33,3,0))))</f>
        <v>0</v>
      </c>
      <c r="M204" s="46"/>
      <c r="N204" s="88"/>
      <c r="O204" s="89"/>
      <c r="P204" s="49"/>
      <c r="Q204" s="29">
        <f>VLOOKUP(B204,基本データ!$E$5:$G$34,3,0)*E204/2</f>
        <v>4.8</v>
      </c>
      <c r="R204" s="63"/>
      <c r="S204" s="64">
        <f t="shared" si="17"/>
        <v>1591.2</v>
      </c>
      <c r="T204" s="65">
        <f>SUM(S$4:S204)</f>
        <v>648849.11999999755</v>
      </c>
      <c r="U204" s="53"/>
      <c r="V204" s="29">
        <f>VLOOKUP(B204,基本データ!$E$5:$G$34,2,0)*E204/2</f>
        <v>32.520000000000003</v>
      </c>
      <c r="W204" s="64">
        <f t="shared" si="20"/>
        <v>10780.380000000001</v>
      </c>
      <c r="X204" s="65">
        <f>SUM(W$4:W204)</f>
        <v>2088350.5499999896</v>
      </c>
      <c r="Y204" s="63"/>
      <c r="Z204" s="65">
        <f t="shared" si="18"/>
        <v>9189.18</v>
      </c>
      <c r="AA204" s="65">
        <f t="shared" si="19"/>
        <v>1439501.429999992</v>
      </c>
    </row>
    <row r="205" spans="1:27" x14ac:dyDescent="0.15">
      <c r="A205" s="87">
        <f t="shared" si="16"/>
        <v>201</v>
      </c>
      <c r="B205" s="30">
        <v>19</v>
      </c>
      <c r="C205" s="30">
        <v>5</v>
      </c>
      <c r="D205" s="31">
        <v>5</v>
      </c>
      <c r="E205" s="31">
        <v>4</v>
      </c>
      <c r="F205" s="41"/>
      <c r="G205" s="33">
        <f>IF(B205=0,0,IF($A207=0,0,IF(B205=B204,0,VLOOKUP(B205,基本データ!$L$4:$R$33,2,0))))</f>
        <v>0</v>
      </c>
      <c r="H205" s="32">
        <f>IF(B205=0,0,IF($A207=0,0,IF(B205=B204,0,VLOOKUP(B205,基本データ!$L$4:$R$33,3,0))))</f>
        <v>0</v>
      </c>
      <c r="I205" s="33">
        <f>IF(C205=0,0,IF($A207=0,0,IF(C205=C204,0,VLOOKUP(C205,基本データ!$L$4:$R$33,2,0))))</f>
        <v>0</v>
      </c>
      <c r="J205" s="32">
        <f>IF(C205=0,0,IF($A207=0,0,IF(C205=C204,0,VLOOKUP(C205,基本データ!$L$4:$R$33,3,0))))</f>
        <v>0</v>
      </c>
      <c r="K205" s="33">
        <f>IF(D205=0,0,IF($A207=0,0,IF(D205=D204,0,VLOOKUP(D205,基本データ!$L$4:$R$33,2,0))))</f>
        <v>0</v>
      </c>
      <c r="L205" s="32">
        <f>IF(D205=0,0,IF($A207=0,0,IF(D205=D204,0,VLOOKUP(D205,基本データ!$L$4:$R$33,3,0))))</f>
        <v>0</v>
      </c>
      <c r="M205" s="46"/>
      <c r="N205" s="88"/>
      <c r="O205" s="89"/>
      <c r="P205" s="49"/>
      <c r="Q205" s="29">
        <f>VLOOKUP(B205,基本データ!$E$5:$G$34,3,0)*E205/2</f>
        <v>4.8</v>
      </c>
      <c r="R205" s="63"/>
      <c r="S205" s="64">
        <f t="shared" si="17"/>
        <v>1591.2</v>
      </c>
      <c r="T205" s="65">
        <f>SUM(S$4:S205)</f>
        <v>650440.3199999975</v>
      </c>
      <c r="U205" s="53"/>
      <c r="V205" s="29">
        <f>VLOOKUP(B205,基本データ!$E$5:$G$34,2,0)*E205/2</f>
        <v>32.520000000000003</v>
      </c>
      <c r="W205" s="64">
        <f t="shared" si="20"/>
        <v>10780.380000000001</v>
      </c>
      <c r="X205" s="65">
        <f>SUM(W$4:W205)</f>
        <v>2099130.9299999895</v>
      </c>
      <c r="Y205" s="63"/>
      <c r="Z205" s="65">
        <f t="shared" si="18"/>
        <v>9189.18</v>
      </c>
      <c r="AA205" s="65">
        <f t="shared" si="19"/>
        <v>1448690.609999992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E318-A5FD-450B-9837-348643B4E87E}">
  <dimension ref="A1"/>
  <sheetViews>
    <sheetView workbookViewId="0"/>
  </sheetViews>
  <sheetFormatPr defaultRowHeight="12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基本データ</vt:lpstr>
      <vt:lpstr>シュミレーション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2022-05-25T03:17:53Z</dcterms:created>
  <dcterms:modified xsi:type="dcterms:W3CDTF">2022-05-25T04:57:16Z</dcterms:modified>
</cp:coreProperties>
</file>