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u20\Desktop\"/>
    </mc:Choice>
  </mc:AlternateContent>
  <xr:revisionPtr revIDLastSave="0" documentId="8_{8A0904CB-9B4A-4029-859F-4EB2EFEDC360}" xr6:coauthVersionLast="47" xr6:coauthVersionMax="47" xr10:uidLastSave="{00000000-0000-0000-0000-000000000000}"/>
  <bookViews>
    <workbookView xWindow="1875" yWindow="-120" windowWidth="27045" windowHeight="16440" activeTab="1" xr2:uid="{80DAE3A3-A18C-4728-AE74-F838DC91DD9F}"/>
  </bookViews>
  <sheets>
    <sheet name="相場&amp;ウオレット" sheetId="1" r:id="rId1"/>
    <sheet name="ミント計算機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2" l="1"/>
  <c r="E26" i="2" s="1"/>
  <c r="G25" i="2"/>
  <c r="H29" i="2" s="1"/>
  <c r="F25" i="2"/>
  <c r="H28" i="2" s="1"/>
  <c r="E25" i="2"/>
  <c r="H27" i="2" s="1"/>
  <c r="D25" i="2"/>
  <c r="P20" i="2"/>
  <c r="O20" i="2"/>
  <c r="R20" i="2" s="1"/>
  <c r="N20" i="2"/>
  <c r="Q20" i="2" s="1"/>
  <c r="P19" i="2"/>
  <c r="O19" i="2"/>
  <c r="R19" i="2" s="1"/>
  <c r="N19" i="2"/>
  <c r="Q19" i="2" s="1"/>
  <c r="P18" i="2"/>
  <c r="O18" i="2"/>
  <c r="R18" i="2" s="1"/>
  <c r="N18" i="2"/>
  <c r="Q18" i="2" s="1"/>
  <c r="P17" i="2"/>
  <c r="O17" i="2"/>
  <c r="R17" i="2" s="1"/>
  <c r="N17" i="2"/>
  <c r="Q17" i="2" s="1"/>
  <c r="R16" i="2"/>
  <c r="P16" i="2"/>
  <c r="O16" i="2"/>
  <c r="N16" i="2"/>
  <c r="Q16" i="2" s="1"/>
  <c r="R15" i="2"/>
  <c r="P15" i="2"/>
  <c r="O15" i="2"/>
  <c r="N15" i="2"/>
  <c r="Q15" i="2" s="1"/>
  <c r="R14" i="2"/>
  <c r="Q14" i="2"/>
  <c r="P14" i="2"/>
  <c r="O14" i="2"/>
  <c r="N14" i="2"/>
  <c r="Q13" i="2"/>
  <c r="P13" i="2"/>
  <c r="R13" i="2" s="1"/>
  <c r="O13" i="2"/>
  <c r="N13" i="2"/>
  <c r="P12" i="2"/>
  <c r="Q12" i="2" s="1"/>
  <c r="O12" i="2"/>
  <c r="R12" i="2" s="1"/>
  <c r="N12" i="2"/>
  <c r="U11" i="2"/>
  <c r="Q11" i="2"/>
  <c r="P11" i="2"/>
  <c r="R11" i="2" s="1"/>
  <c r="O11" i="2"/>
  <c r="N11" i="2"/>
  <c r="Q10" i="2"/>
  <c r="F10" i="2" s="1"/>
  <c r="P10" i="2"/>
  <c r="R10" i="2" s="1"/>
  <c r="O10" i="2"/>
  <c r="N10" i="2"/>
  <c r="R9" i="2"/>
  <c r="Q9" i="2"/>
  <c r="F9" i="2" s="1"/>
  <c r="P9" i="2"/>
  <c r="O9" i="2"/>
  <c r="N9" i="2"/>
  <c r="R8" i="2"/>
  <c r="Q8" i="2"/>
  <c r="F8" i="2" s="1"/>
  <c r="P8" i="2"/>
  <c r="O8" i="2"/>
  <c r="N8" i="2"/>
  <c r="R7" i="2"/>
  <c r="Q7" i="2"/>
  <c r="F7" i="2" s="1"/>
  <c r="P7" i="2"/>
  <c r="O7" i="2"/>
  <c r="N7" i="2"/>
  <c r="U6" i="2"/>
  <c r="T6" i="2"/>
  <c r="T17" i="2" s="1"/>
  <c r="P6" i="2"/>
  <c r="O6" i="2"/>
  <c r="R6" i="2" s="1"/>
  <c r="N6" i="2"/>
  <c r="Q6" i="2" s="1"/>
  <c r="F6" i="2" s="1"/>
  <c r="T147" i="1"/>
  <c r="S147" i="1"/>
  <c r="R147" i="1"/>
  <c r="U147" i="1" s="1"/>
  <c r="W147" i="1" s="1"/>
  <c r="Q147" i="1"/>
  <c r="H147" i="1"/>
  <c r="G147" i="1"/>
  <c r="F147" i="1"/>
  <c r="W146" i="1"/>
  <c r="U146" i="1"/>
  <c r="T146" i="1"/>
  <c r="S146" i="1"/>
  <c r="R146" i="1"/>
  <c r="Q146" i="1"/>
  <c r="H146" i="1"/>
  <c r="G146" i="1"/>
  <c r="F146" i="1"/>
  <c r="T145" i="1"/>
  <c r="S145" i="1"/>
  <c r="R145" i="1"/>
  <c r="U145" i="1" s="1"/>
  <c r="W145" i="1" s="1"/>
  <c r="Q145" i="1"/>
  <c r="H145" i="1"/>
  <c r="G145" i="1"/>
  <c r="F145" i="1"/>
  <c r="W144" i="1"/>
  <c r="U144" i="1"/>
  <c r="T144" i="1"/>
  <c r="S144" i="1"/>
  <c r="R144" i="1"/>
  <c r="Q144" i="1"/>
  <c r="H144" i="1"/>
  <c r="G144" i="1"/>
  <c r="F144" i="1"/>
  <c r="T143" i="1"/>
  <c r="S143" i="1"/>
  <c r="R143" i="1"/>
  <c r="U143" i="1" s="1"/>
  <c r="W143" i="1" s="1"/>
  <c r="Q143" i="1"/>
  <c r="H143" i="1"/>
  <c r="G143" i="1"/>
  <c r="F143" i="1"/>
  <c r="W142" i="1"/>
  <c r="U142" i="1"/>
  <c r="T142" i="1"/>
  <c r="S142" i="1"/>
  <c r="R142" i="1"/>
  <c r="Q142" i="1"/>
  <c r="H142" i="1"/>
  <c r="G142" i="1"/>
  <c r="F142" i="1"/>
  <c r="T141" i="1"/>
  <c r="S141" i="1"/>
  <c r="R141" i="1"/>
  <c r="U141" i="1" s="1"/>
  <c r="W141" i="1" s="1"/>
  <c r="Q141" i="1"/>
  <c r="H141" i="1"/>
  <c r="G141" i="1"/>
  <c r="F141" i="1"/>
  <c r="W140" i="1"/>
  <c r="U140" i="1"/>
  <c r="T140" i="1"/>
  <c r="S140" i="1"/>
  <c r="R140" i="1"/>
  <c r="Q140" i="1"/>
  <c r="H140" i="1"/>
  <c r="G140" i="1"/>
  <c r="F140" i="1"/>
  <c r="T139" i="1"/>
  <c r="S139" i="1"/>
  <c r="R139" i="1"/>
  <c r="U139" i="1" s="1"/>
  <c r="W139" i="1" s="1"/>
  <c r="Q139" i="1"/>
  <c r="H139" i="1"/>
  <c r="G139" i="1"/>
  <c r="F139" i="1"/>
  <c r="W138" i="1"/>
  <c r="U138" i="1"/>
  <c r="T138" i="1"/>
  <c r="S138" i="1"/>
  <c r="R138" i="1"/>
  <c r="Q138" i="1"/>
  <c r="H138" i="1"/>
  <c r="G138" i="1"/>
  <c r="F138" i="1"/>
  <c r="T137" i="1"/>
  <c r="S137" i="1"/>
  <c r="R137" i="1"/>
  <c r="U137" i="1" s="1"/>
  <c r="W137" i="1" s="1"/>
  <c r="Q137" i="1"/>
  <c r="H137" i="1"/>
  <c r="G137" i="1"/>
  <c r="F137" i="1"/>
  <c r="W136" i="1"/>
  <c r="U136" i="1"/>
  <c r="T136" i="1"/>
  <c r="S136" i="1"/>
  <c r="R136" i="1"/>
  <c r="Q136" i="1"/>
  <c r="H136" i="1"/>
  <c r="G136" i="1"/>
  <c r="F136" i="1"/>
  <c r="T135" i="1"/>
  <c r="S135" i="1"/>
  <c r="R135" i="1"/>
  <c r="U135" i="1" s="1"/>
  <c r="W135" i="1" s="1"/>
  <c r="Q135" i="1"/>
  <c r="H135" i="1"/>
  <c r="G135" i="1"/>
  <c r="F135" i="1"/>
  <c r="W134" i="1"/>
  <c r="U134" i="1"/>
  <c r="T134" i="1"/>
  <c r="S134" i="1"/>
  <c r="R134" i="1"/>
  <c r="Q134" i="1"/>
  <c r="H134" i="1"/>
  <c r="G134" i="1"/>
  <c r="F134" i="1"/>
  <c r="T133" i="1"/>
  <c r="S133" i="1"/>
  <c r="R133" i="1"/>
  <c r="U133" i="1" s="1"/>
  <c r="W133" i="1" s="1"/>
  <c r="Q133" i="1"/>
  <c r="H133" i="1"/>
  <c r="G133" i="1"/>
  <c r="F133" i="1"/>
  <c r="W132" i="1"/>
  <c r="U132" i="1"/>
  <c r="T132" i="1"/>
  <c r="S132" i="1"/>
  <c r="R132" i="1"/>
  <c r="Q132" i="1"/>
  <c r="H132" i="1"/>
  <c r="G132" i="1"/>
  <c r="F132" i="1"/>
  <c r="T131" i="1"/>
  <c r="S131" i="1"/>
  <c r="R131" i="1"/>
  <c r="U131" i="1" s="1"/>
  <c r="W131" i="1" s="1"/>
  <c r="Q131" i="1"/>
  <c r="H131" i="1"/>
  <c r="G131" i="1"/>
  <c r="F131" i="1"/>
  <c r="W130" i="1"/>
  <c r="U130" i="1"/>
  <c r="T130" i="1"/>
  <c r="S130" i="1"/>
  <c r="R130" i="1"/>
  <c r="Q130" i="1"/>
  <c r="H130" i="1"/>
  <c r="G130" i="1"/>
  <c r="F130" i="1"/>
  <c r="T129" i="1"/>
  <c r="S129" i="1"/>
  <c r="R129" i="1"/>
  <c r="U129" i="1" s="1"/>
  <c r="W129" i="1" s="1"/>
  <c r="Q129" i="1"/>
  <c r="H129" i="1"/>
  <c r="G129" i="1"/>
  <c r="F129" i="1"/>
  <c r="W128" i="1"/>
  <c r="U128" i="1"/>
  <c r="T128" i="1"/>
  <c r="S128" i="1"/>
  <c r="R128" i="1"/>
  <c r="Q128" i="1"/>
  <c r="H128" i="1"/>
  <c r="G128" i="1"/>
  <c r="F128" i="1"/>
  <c r="T127" i="1"/>
  <c r="S127" i="1"/>
  <c r="R127" i="1"/>
  <c r="U127" i="1" s="1"/>
  <c r="W127" i="1" s="1"/>
  <c r="Q127" i="1"/>
  <c r="H127" i="1"/>
  <c r="G127" i="1"/>
  <c r="F127" i="1"/>
  <c r="W126" i="1"/>
  <c r="U126" i="1"/>
  <c r="T126" i="1"/>
  <c r="S126" i="1"/>
  <c r="R126" i="1"/>
  <c r="Q126" i="1"/>
  <c r="H126" i="1"/>
  <c r="G126" i="1"/>
  <c r="F126" i="1"/>
  <c r="T125" i="1"/>
  <c r="S125" i="1"/>
  <c r="R125" i="1"/>
  <c r="U125" i="1" s="1"/>
  <c r="W125" i="1" s="1"/>
  <c r="Q125" i="1"/>
  <c r="H125" i="1"/>
  <c r="G125" i="1"/>
  <c r="F125" i="1"/>
  <c r="W124" i="1"/>
  <c r="U124" i="1"/>
  <c r="T124" i="1"/>
  <c r="S124" i="1"/>
  <c r="R124" i="1"/>
  <c r="Q124" i="1"/>
  <c r="H124" i="1"/>
  <c r="G124" i="1"/>
  <c r="F124" i="1"/>
  <c r="T123" i="1"/>
  <c r="S123" i="1"/>
  <c r="R123" i="1"/>
  <c r="U123" i="1" s="1"/>
  <c r="W123" i="1" s="1"/>
  <c r="Q123" i="1"/>
  <c r="H123" i="1"/>
  <c r="G123" i="1"/>
  <c r="F123" i="1"/>
  <c r="W122" i="1"/>
  <c r="U122" i="1"/>
  <c r="T122" i="1"/>
  <c r="S122" i="1"/>
  <c r="R122" i="1"/>
  <c r="Q122" i="1"/>
  <c r="H122" i="1"/>
  <c r="G122" i="1"/>
  <c r="F122" i="1"/>
  <c r="T121" i="1"/>
  <c r="S121" i="1"/>
  <c r="R121" i="1"/>
  <c r="U121" i="1" s="1"/>
  <c r="W121" i="1" s="1"/>
  <c r="Q121" i="1"/>
  <c r="H121" i="1"/>
  <c r="G121" i="1"/>
  <c r="F121" i="1"/>
  <c r="W120" i="1"/>
  <c r="U120" i="1"/>
  <c r="T120" i="1"/>
  <c r="S120" i="1"/>
  <c r="R120" i="1"/>
  <c r="Q120" i="1"/>
  <c r="H120" i="1"/>
  <c r="G120" i="1"/>
  <c r="F120" i="1"/>
  <c r="T119" i="1"/>
  <c r="S119" i="1"/>
  <c r="R119" i="1"/>
  <c r="U119" i="1" s="1"/>
  <c r="W119" i="1" s="1"/>
  <c r="Q119" i="1"/>
  <c r="H119" i="1"/>
  <c r="G119" i="1"/>
  <c r="F119" i="1"/>
  <c r="W118" i="1"/>
  <c r="U118" i="1"/>
  <c r="T118" i="1"/>
  <c r="S118" i="1"/>
  <c r="R118" i="1"/>
  <c r="Q118" i="1"/>
  <c r="H118" i="1"/>
  <c r="G118" i="1"/>
  <c r="F118" i="1"/>
  <c r="T117" i="1"/>
  <c r="S117" i="1"/>
  <c r="R117" i="1"/>
  <c r="U117" i="1" s="1"/>
  <c r="W117" i="1" s="1"/>
  <c r="Q117" i="1"/>
  <c r="H117" i="1"/>
  <c r="G117" i="1"/>
  <c r="F117" i="1"/>
  <c r="W116" i="1"/>
  <c r="U116" i="1"/>
  <c r="T116" i="1"/>
  <c r="S116" i="1"/>
  <c r="R116" i="1"/>
  <c r="Q116" i="1"/>
  <c r="H116" i="1"/>
  <c r="G116" i="1"/>
  <c r="F116" i="1"/>
  <c r="T115" i="1"/>
  <c r="S115" i="1"/>
  <c r="R115" i="1"/>
  <c r="U115" i="1" s="1"/>
  <c r="W115" i="1" s="1"/>
  <c r="Q115" i="1"/>
  <c r="H115" i="1"/>
  <c r="G115" i="1"/>
  <c r="F115" i="1"/>
  <c r="W114" i="1"/>
  <c r="U114" i="1"/>
  <c r="T114" i="1"/>
  <c r="S114" i="1"/>
  <c r="R114" i="1"/>
  <c r="Q114" i="1"/>
  <c r="H114" i="1"/>
  <c r="G114" i="1"/>
  <c r="F114" i="1"/>
  <c r="T113" i="1"/>
  <c r="S113" i="1"/>
  <c r="R113" i="1"/>
  <c r="U113" i="1" s="1"/>
  <c r="W113" i="1" s="1"/>
  <c r="Q113" i="1"/>
  <c r="H113" i="1"/>
  <c r="G113" i="1"/>
  <c r="F113" i="1"/>
  <c r="W112" i="1"/>
  <c r="U112" i="1"/>
  <c r="T112" i="1"/>
  <c r="S112" i="1"/>
  <c r="R112" i="1"/>
  <c r="Q112" i="1"/>
  <c r="H112" i="1"/>
  <c r="G112" i="1"/>
  <c r="F112" i="1"/>
  <c r="T111" i="1"/>
  <c r="S111" i="1"/>
  <c r="R111" i="1"/>
  <c r="U111" i="1" s="1"/>
  <c r="W111" i="1" s="1"/>
  <c r="Q111" i="1"/>
  <c r="H111" i="1"/>
  <c r="G111" i="1"/>
  <c r="F111" i="1"/>
  <c r="W110" i="1"/>
  <c r="U110" i="1"/>
  <c r="T110" i="1"/>
  <c r="S110" i="1"/>
  <c r="R110" i="1"/>
  <c r="Q110" i="1"/>
  <c r="H110" i="1"/>
  <c r="G110" i="1"/>
  <c r="F110" i="1"/>
  <c r="T109" i="1"/>
  <c r="S109" i="1"/>
  <c r="R109" i="1"/>
  <c r="U109" i="1" s="1"/>
  <c r="W109" i="1" s="1"/>
  <c r="Q109" i="1"/>
  <c r="H109" i="1"/>
  <c r="G109" i="1"/>
  <c r="F109" i="1"/>
  <c r="W108" i="1"/>
  <c r="U108" i="1"/>
  <c r="T108" i="1"/>
  <c r="S108" i="1"/>
  <c r="R108" i="1"/>
  <c r="Q108" i="1"/>
  <c r="H108" i="1"/>
  <c r="G108" i="1"/>
  <c r="F108" i="1"/>
  <c r="T107" i="1"/>
  <c r="S107" i="1"/>
  <c r="R107" i="1"/>
  <c r="U107" i="1" s="1"/>
  <c r="W107" i="1" s="1"/>
  <c r="Q107" i="1"/>
  <c r="H107" i="1"/>
  <c r="G107" i="1"/>
  <c r="F107" i="1"/>
  <c r="W106" i="1"/>
  <c r="U106" i="1"/>
  <c r="T106" i="1"/>
  <c r="S106" i="1"/>
  <c r="R106" i="1"/>
  <c r="Q106" i="1"/>
  <c r="H106" i="1"/>
  <c r="G106" i="1"/>
  <c r="F106" i="1"/>
  <c r="T105" i="1"/>
  <c r="S105" i="1"/>
  <c r="R105" i="1"/>
  <c r="U105" i="1" s="1"/>
  <c r="W105" i="1" s="1"/>
  <c r="Q105" i="1"/>
  <c r="H105" i="1"/>
  <c r="G105" i="1"/>
  <c r="F105" i="1"/>
  <c r="W104" i="1"/>
  <c r="U104" i="1"/>
  <c r="T104" i="1"/>
  <c r="S104" i="1"/>
  <c r="R104" i="1"/>
  <c r="Q104" i="1"/>
  <c r="H104" i="1"/>
  <c r="G104" i="1"/>
  <c r="F104" i="1"/>
  <c r="T103" i="1"/>
  <c r="S103" i="1"/>
  <c r="R103" i="1"/>
  <c r="U103" i="1" s="1"/>
  <c r="W103" i="1" s="1"/>
  <c r="Q103" i="1"/>
  <c r="H103" i="1"/>
  <c r="G103" i="1"/>
  <c r="F103" i="1"/>
  <c r="W102" i="1"/>
  <c r="U102" i="1"/>
  <c r="T102" i="1"/>
  <c r="S102" i="1"/>
  <c r="R102" i="1"/>
  <c r="Q102" i="1"/>
  <c r="H102" i="1"/>
  <c r="G102" i="1"/>
  <c r="F102" i="1"/>
  <c r="T101" i="1"/>
  <c r="S101" i="1"/>
  <c r="R101" i="1"/>
  <c r="U101" i="1" s="1"/>
  <c r="W101" i="1" s="1"/>
  <c r="Q101" i="1"/>
  <c r="H101" i="1"/>
  <c r="G101" i="1"/>
  <c r="F101" i="1"/>
  <c r="W100" i="1"/>
  <c r="U100" i="1"/>
  <c r="T100" i="1"/>
  <c r="S100" i="1"/>
  <c r="R100" i="1"/>
  <c r="Q100" i="1"/>
  <c r="H100" i="1"/>
  <c r="G100" i="1"/>
  <c r="F100" i="1"/>
  <c r="T99" i="1"/>
  <c r="S99" i="1"/>
  <c r="R99" i="1"/>
  <c r="U99" i="1" s="1"/>
  <c r="W99" i="1" s="1"/>
  <c r="Q99" i="1"/>
  <c r="H99" i="1"/>
  <c r="G99" i="1"/>
  <c r="F99" i="1"/>
  <c r="W98" i="1"/>
  <c r="U98" i="1"/>
  <c r="T98" i="1"/>
  <c r="S98" i="1"/>
  <c r="R98" i="1"/>
  <c r="Q98" i="1"/>
  <c r="H98" i="1"/>
  <c r="G98" i="1"/>
  <c r="F98" i="1"/>
  <c r="T97" i="1"/>
  <c r="S97" i="1"/>
  <c r="R97" i="1"/>
  <c r="Q97" i="1"/>
  <c r="U97" i="1" s="1"/>
  <c r="W97" i="1" s="1"/>
  <c r="H97" i="1"/>
  <c r="G97" i="1"/>
  <c r="F97" i="1"/>
  <c r="W96" i="1"/>
  <c r="U96" i="1"/>
  <c r="T96" i="1"/>
  <c r="S96" i="1"/>
  <c r="R96" i="1"/>
  <c r="Q96" i="1"/>
  <c r="H96" i="1"/>
  <c r="G96" i="1"/>
  <c r="F96" i="1"/>
  <c r="T95" i="1"/>
  <c r="S95" i="1"/>
  <c r="R95" i="1"/>
  <c r="Q95" i="1"/>
  <c r="U95" i="1" s="1"/>
  <c r="W95" i="1" s="1"/>
  <c r="H95" i="1"/>
  <c r="G95" i="1"/>
  <c r="F95" i="1"/>
  <c r="W94" i="1"/>
  <c r="U94" i="1"/>
  <c r="T94" i="1"/>
  <c r="S94" i="1"/>
  <c r="R94" i="1"/>
  <c r="Q94" i="1"/>
  <c r="H94" i="1"/>
  <c r="G94" i="1"/>
  <c r="F94" i="1"/>
  <c r="T93" i="1"/>
  <c r="S93" i="1"/>
  <c r="R93" i="1"/>
  <c r="Q93" i="1"/>
  <c r="U93" i="1" s="1"/>
  <c r="W93" i="1" s="1"/>
  <c r="H93" i="1"/>
  <c r="G93" i="1"/>
  <c r="F93" i="1"/>
  <c r="W92" i="1"/>
  <c r="U92" i="1"/>
  <c r="T92" i="1"/>
  <c r="S92" i="1"/>
  <c r="R92" i="1"/>
  <c r="Q92" i="1"/>
  <c r="H92" i="1"/>
  <c r="G92" i="1"/>
  <c r="F92" i="1"/>
  <c r="T91" i="1"/>
  <c r="S91" i="1"/>
  <c r="R91" i="1"/>
  <c r="Q91" i="1"/>
  <c r="U91" i="1" s="1"/>
  <c r="W91" i="1" s="1"/>
  <c r="H91" i="1"/>
  <c r="G91" i="1"/>
  <c r="F91" i="1"/>
  <c r="W90" i="1"/>
  <c r="U90" i="1"/>
  <c r="T90" i="1"/>
  <c r="S90" i="1"/>
  <c r="R90" i="1"/>
  <c r="Q90" i="1"/>
  <c r="H90" i="1"/>
  <c r="G90" i="1"/>
  <c r="F90" i="1"/>
  <c r="T89" i="1"/>
  <c r="S89" i="1"/>
  <c r="R89" i="1"/>
  <c r="Q89" i="1"/>
  <c r="U89" i="1" s="1"/>
  <c r="W89" i="1" s="1"/>
  <c r="H89" i="1"/>
  <c r="G89" i="1"/>
  <c r="F89" i="1"/>
  <c r="W88" i="1"/>
  <c r="U88" i="1"/>
  <c r="T88" i="1"/>
  <c r="S88" i="1"/>
  <c r="R88" i="1"/>
  <c r="Q88" i="1"/>
  <c r="H88" i="1"/>
  <c r="G88" i="1"/>
  <c r="F88" i="1"/>
  <c r="T87" i="1"/>
  <c r="S87" i="1"/>
  <c r="R87" i="1"/>
  <c r="Q87" i="1"/>
  <c r="U87" i="1" s="1"/>
  <c r="W87" i="1" s="1"/>
  <c r="H87" i="1"/>
  <c r="G87" i="1"/>
  <c r="F87" i="1"/>
  <c r="W86" i="1"/>
  <c r="U86" i="1"/>
  <c r="T86" i="1"/>
  <c r="S86" i="1"/>
  <c r="R86" i="1"/>
  <c r="Q86" i="1"/>
  <c r="H86" i="1"/>
  <c r="G86" i="1"/>
  <c r="F86" i="1"/>
  <c r="T85" i="1"/>
  <c r="S85" i="1"/>
  <c r="R85" i="1"/>
  <c r="Q85" i="1"/>
  <c r="U85" i="1" s="1"/>
  <c r="W85" i="1" s="1"/>
  <c r="H85" i="1"/>
  <c r="G85" i="1"/>
  <c r="F85" i="1"/>
  <c r="W84" i="1"/>
  <c r="U84" i="1"/>
  <c r="T84" i="1"/>
  <c r="S84" i="1"/>
  <c r="R84" i="1"/>
  <c r="Q84" i="1"/>
  <c r="H84" i="1"/>
  <c r="G84" i="1"/>
  <c r="F84" i="1"/>
  <c r="T83" i="1"/>
  <c r="S83" i="1"/>
  <c r="R83" i="1"/>
  <c r="Q83" i="1"/>
  <c r="U83" i="1" s="1"/>
  <c r="W83" i="1" s="1"/>
  <c r="H83" i="1"/>
  <c r="G83" i="1"/>
  <c r="F83" i="1"/>
  <c r="W82" i="1"/>
  <c r="U82" i="1"/>
  <c r="T82" i="1"/>
  <c r="S82" i="1"/>
  <c r="R82" i="1"/>
  <c r="Q82" i="1"/>
  <c r="H82" i="1"/>
  <c r="G82" i="1"/>
  <c r="F82" i="1"/>
  <c r="T81" i="1"/>
  <c r="S81" i="1"/>
  <c r="R81" i="1"/>
  <c r="Q81" i="1"/>
  <c r="U81" i="1" s="1"/>
  <c r="W81" i="1" s="1"/>
  <c r="H81" i="1"/>
  <c r="G81" i="1"/>
  <c r="F81" i="1"/>
  <c r="W80" i="1"/>
  <c r="U80" i="1"/>
  <c r="T80" i="1"/>
  <c r="S80" i="1"/>
  <c r="R80" i="1"/>
  <c r="Q80" i="1"/>
  <c r="H80" i="1"/>
  <c r="G80" i="1"/>
  <c r="F80" i="1"/>
  <c r="T79" i="1"/>
  <c r="S79" i="1"/>
  <c r="R79" i="1"/>
  <c r="Q79" i="1"/>
  <c r="U79" i="1" s="1"/>
  <c r="W79" i="1" s="1"/>
  <c r="H79" i="1"/>
  <c r="G79" i="1"/>
  <c r="F79" i="1"/>
  <c r="W78" i="1"/>
  <c r="U78" i="1"/>
  <c r="T78" i="1"/>
  <c r="S78" i="1"/>
  <c r="R78" i="1"/>
  <c r="Q78" i="1"/>
  <c r="H78" i="1"/>
  <c r="G78" i="1"/>
  <c r="F78" i="1"/>
  <c r="T77" i="1"/>
  <c r="S77" i="1"/>
  <c r="R77" i="1"/>
  <c r="Q77" i="1"/>
  <c r="U77" i="1" s="1"/>
  <c r="W77" i="1" s="1"/>
  <c r="H77" i="1"/>
  <c r="G77" i="1"/>
  <c r="F77" i="1"/>
  <c r="U76" i="1"/>
  <c r="W76" i="1" s="1"/>
  <c r="T76" i="1"/>
  <c r="S76" i="1"/>
  <c r="R76" i="1"/>
  <c r="Q76" i="1"/>
  <c r="H76" i="1"/>
  <c r="G76" i="1"/>
  <c r="F76" i="1"/>
  <c r="T75" i="1"/>
  <c r="S75" i="1"/>
  <c r="R75" i="1"/>
  <c r="Q75" i="1"/>
  <c r="U75" i="1" s="1"/>
  <c r="W75" i="1" s="1"/>
  <c r="H75" i="1"/>
  <c r="G75" i="1"/>
  <c r="F75" i="1"/>
  <c r="U74" i="1"/>
  <c r="W74" i="1" s="1"/>
  <c r="T74" i="1"/>
  <c r="S74" i="1"/>
  <c r="R74" i="1"/>
  <c r="Q74" i="1"/>
  <c r="H74" i="1"/>
  <c r="G74" i="1"/>
  <c r="F74" i="1"/>
  <c r="T73" i="1"/>
  <c r="S73" i="1"/>
  <c r="R73" i="1"/>
  <c r="Q73" i="1"/>
  <c r="U73" i="1" s="1"/>
  <c r="W73" i="1" s="1"/>
  <c r="H73" i="1"/>
  <c r="G73" i="1"/>
  <c r="F73" i="1"/>
  <c r="U72" i="1"/>
  <c r="W72" i="1" s="1"/>
  <c r="T72" i="1"/>
  <c r="S72" i="1"/>
  <c r="R72" i="1"/>
  <c r="Q72" i="1"/>
  <c r="H72" i="1"/>
  <c r="G72" i="1"/>
  <c r="F72" i="1"/>
  <c r="T71" i="1"/>
  <c r="S71" i="1"/>
  <c r="R71" i="1"/>
  <c r="Q71" i="1"/>
  <c r="U71" i="1" s="1"/>
  <c r="W71" i="1" s="1"/>
  <c r="H71" i="1"/>
  <c r="G71" i="1"/>
  <c r="F71" i="1"/>
  <c r="U70" i="1"/>
  <c r="W70" i="1" s="1"/>
  <c r="T70" i="1"/>
  <c r="S70" i="1"/>
  <c r="R70" i="1"/>
  <c r="Q70" i="1"/>
  <c r="H70" i="1"/>
  <c r="G70" i="1"/>
  <c r="F70" i="1"/>
  <c r="T69" i="1"/>
  <c r="S69" i="1"/>
  <c r="R69" i="1"/>
  <c r="Q69" i="1"/>
  <c r="U69" i="1" s="1"/>
  <c r="W69" i="1" s="1"/>
  <c r="H69" i="1"/>
  <c r="G69" i="1"/>
  <c r="F69" i="1"/>
  <c r="U68" i="1"/>
  <c r="W68" i="1" s="1"/>
  <c r="T68" i="1"/>
  <c r="S68" i="1"/>
  <c r="R68" i="1"/>
  <c r="Q68" i="1"/>
  <c r="H68" i="1"/>
  <c r="G68" i="1"/>
  <c r="F68" i="1"/>
  <c r="T67" i="1"/>
  <c r="S67" i="1"/>
  <c r="R67" i="1"/>
  <c r="Q67" i="1"/>
  <c r="U67" i="1" s="1"/>
  <c r="W67" i="1" s="1"/>
  <c r="H67" i="1"/>
  <c r="G67" i="1"/>
  <c r="F67" i="1"/>
  <c r="U66" i="1"/>
  <c r="W66" i="1" s="1"/>
  <c r="T66" i="1"/>
  <c r="S66" i="1"/>
  <c r="R66" i="1"/>
  <c r="Q66" i="1"/>
  <c r="H66" i="1"/>
  <c r="G66" i="1"/>
  <c r="F66" i="1"/>
  <c r="T65" i="1"/>
  <c r="S65" i="1"/>
  <c r="R65" i="1"/>
  <c r="Q65" i="1"/>
  <c r="U65" i="1" s="1"/>
  <c r="W65" i="1" s="1"/>
  <c r="H65" i="1"/>
  <c r="G65" i="1"/>
  <c r="F65" i="1"/>
  <c r="U64" i="1"/>
  <c r="W64" i="1" s="1"/>
  <c r="T64" i="1"/>
  <c r="S64" i="1"/>
  <c r="R64" i="1"/>
  <c r="Q64" i="1"/>
  <c r="H64" i="1"/>
  <c r="G64" i="1"/>
  <c r="F64" i="1"/>
  <c r="T63" i="1"/>
  <c r="S63" i="1"/>
  <c r="R63" i="1"/>
  <c r="Q63" i="1"/>
  <c r="U63" i="1" s="1"/>
  <c r="W63" i="1" s="1"/>
  <c r="H63" i="1"/>
  <c r="G63" i="1"/>
  <c r="F63" i="1"/>
  <c r="U62" i="1"/>
  <c r="W62" i="1" s="1"/>
  <c r="T62" i="1"/>
  <c r="S62" i="1"/>
  <c r="R62" i="1"/>
  <c r="Q62" i="1"/>
  <c r="H62" i="1"/>
  <c r="G62" i="1"/>
  <c r="F62" i="1"/>
  <c r="T61" i="1"/>
  <c r="S61" i="1"/>
  <c r="R61" i="1"/>
  <c r="Q61" i="1"/>
  <c r="U61" i="1" s="1"/>
  <c r="W61" i="1" s="1"/>
  <c r="H61" i="1"/>
  <c r="G61" i="1"/>
  <c r="F61" i="1"/>
  <c r="U60" i="1"/>
  <c r="W60" i="1" s="1"/>
  <c r="T60" i="1"/>
  <c r="S60" i="1"/>
  <c r="R60" i="1"/>
  <c r="Q60" i="1"/>
  <c r="H60" i="1"/>
  <c r="G60" i="1"/>
  <c r="F60" i="1"/>
  <c r="T59" i="1"/>
  <c r="S59" i="1"/>
  <c r="R59" i="1"/>
  <c r="Q59" i="1"/>
  <c r="U59" i="1" s="1"/>
  <c r="W59" i="1" s="1"/>
  <c r="H59" i="1"/>
  <c r="G59" i="1"/>
  <c r="F59" i="1"/>
  <c r="U58" i="1"/>
  <c r="W58" i="1" s="1"/>
  <c r="T58" i="1"/>
  <c r="S58" i="1"/>
  <c r="R58" i="1"/>
  <c r="Q58" i="1"/>
  <c r="H58" i="1"/>
  <c r="G58" i="1"/>
  <c r="F58" i="1"/>
  <c r="T57" i="1"/>
  <c r="S57" i="1"/>
  <c r="R57" i="1"/>
  <c r="Q57" i="1"/>
  <c r="U57" i="1" s="1"/>
  <c r="W57" i="1" s="1"/>
  <c r="H57" i="1"/>
  <c r="G57" i="1"/>
  <c r="F57" i="1"/>
  <c r="U56" i="1"/>
  <c r="W56" i="1" s="1"/>
  <c r="T56" i="1"/>
  <c r="S56" i="1"/>
  <c r="R56" i="1"/>
  <c r="Q56" i="1"/>
  <c r="H56" i="1"/>
  <c r="G56" i="1"/>
  <c r="F56" i="1"/>
  <c r="T55" i="1"/>
  <c r="S55" i="1"/>
  <c r="R55" i="1"/>
  <c r="Q55" i="1"/>
  <c r="U55" i="1" s="1"/>
  <c r="W55" i="1" s="1"/>
  <c r="H55" i="1"/>
  <c r="G55" i="1"/>
  <c r="F55" i="1"/>
  <c r="U54" i="1"/>
  <c r="W54" i="1" s="1"/>
  <c r="T54" i="1"/>
  <c r="S54" i="1"/>
  <c r="R54" i="1"/>
  <c r="Q54" i="1"/>
  <c r="H54" i="1"/>
  <c r="G54" i="1"/>
  <c r="F54" i="1"/>
  <c r="T53" i="1"/>
  <c r="S53" i="1"/>
  <c r="R53" i="1"/>
  <c r="U53" i="1" s="1"/>
  <c r="W53" i="1" s="1"/>
  <c r="Q53" i="1"/>
  <c r="H53" i="1"/>
  <c r="G53" i="1"/>
  <c r="F53" i="1"/>
  <c r="U52" i="1"/>
  <c r="W52" i="1" s="1"/>
  <c r="T52" i="1"/>
  <c r="S52" i="1"/>
  <c r="R52" i="1"/>
  <c r="Q52" i="1"/>
  <c r="H52" i="1"/>
  <c r="G52" i="1"/>
  <c r="F52" i="1"/>
  <c r="T51" i="1"/>
  <c r="S51" i="1"/>
  <c r="R51" i="1"/>
  <c r="Q51" i="1"/>
  <c r="U51" i="1" s="1"/>
  <c r="W51" i="1" s="1"/>
  <c r="H51" i="1"/>
  <c r="G51" i="1"/>
  <c r="F51" i="1"/>
  <c r="U50" i="1"/>
  <c r="W50" i="1" s="1"/>
  <c r="T50" i="1"/>
  <c r="S50" i="1"/>
  <c r="R50" i="1"/>
  <c r="Q50" i="1"/>
  <c r="H50" i="1"/>
  <c r="G50" i="1"/>
  <c r="F50" i="1"/>
  <c r="T49" i="1"/>
  <c r="S49" i="1"/>
  <c r="R49" i="1"/>
  <c r="Q49" i="1"/>
  <c r="U49" i="1" s="1"/>
  <c r="W49" i="1" s="1"/>
  <c r="H49" i="1"/>
  <c r="G49" i="1"/>
  <c r="F49" i="1"/>
  <c r="U48" i="1"/>
  <c r="W48" i="1" s="1"/>
  <c r="T48" i="1"/>
  <c r="S48" i="1"/>
  <c r="R48" i="1"/>
  <c r="Q48" i="1"/>
  <c r="H48" i="1"/>
  <c r="G48" i="1"/>
  <c r="F48" i="1"/>
  <c r="T47" i="1"/>
  <c r="S47" i="1"/>
  <c r="R47" i="1"/>
  <c r="Q47" i="1"/>
  <c r="U47" i="1" s="1"/>
  <c r="W47" i="1" s="1"/>
  <c r="H47" i="1"/>
  <c r="G47" i="1"/>
  <c r="F47" i="1"/>
  <c r="U46" i="1"/>
  <c r="W46" i="1" s="1"/>
  <c r="T46" i="1"/>
  <c r="S46" i="1"/>
  <c r="R46" i="1"/>
  <c r="Q46" i="1"/>
  <c r="H46" i="1"/>
  <c r="G46" i="1"/>
  <c r="F46" i="1"/>
  <c r="T45" i="1"/>
  <c r="S45" i="1"/>
  <c r="R45" i="1"/>
  <c r="Q45" i="1"/>
  <c r="U45" i="1" s="1"/>
  <c r="W45" i="1" s="1"/>
  <c r="H45" i="1"/>
  <c r="G45" i="1"/>
  <c r="F45" i="1"/>
  <c r="U44" i="1"/>
  <c r="W44" i="1" s="1"/>
  <c r="T44" i="1"/>
  <c r="S44" i="1"/>
  <c r="R44" i="1"/>
  <c r="Q44" i="1"/>
  <c r="H44" i="1"/>
  <c r="G44" i="1"/>
  <c r="F44" i="1"/>
  <c r="T43" i="1"/>
  <c r="S43" i="1"/>
  <c r="R43" i="1"/>
  <c r="Q43" i="1"/>
  <c r="U43" i="1" s="1"/>
  <c r="W43" i="1" s="1"/>
  <c r="H43" i="1"/>
  <c r="G43" i="1"/>
  <c r="F43" i="1"/>
  <c r="T42" i="1"/>
  <c r="S42" i="1"/>
  <c r="R42" i="1"/>
  <c r="L42" i="1"/>
  <c r="Q42" i="1" s="1"/>
  <c r="U42" i="1" s="1"/>
  <c r="W42" i="1" s="1"/>
  <c r="H42" i="1"/>
  <c r="G42" i="1"/>
  <c r="F42" i="1"/>
  <c r="T41" i="1"/>
  <c r="S41" i="1"/>
  <c r="R41" i="1"/>
  <c r="Q41" i="1"/>
  <c r="U41" i="1" s="1"/>
  <c r="W41" i="1" s="1"/>
  <c r="H41" i="1"/>
  <c r="G41" i="1"/>
  <c r="F41" i="1"/>
  <c r="T40" i="1"/>
  <c r="S40" i="1"/>
  <c r="R40" i="1"/>
  <c r="Q40" i="1"/>
  <c r="U40" i="1" s="1"/>
  <c r="W40" i="1" s="1"/>
  <c r="H40" i="1"/>
  <c r="G40" i="1"/>
  <c r="F40" i="1"/>
  <c r="T39" i="1"/>
  <c r="S39" i="1"/>
  <c r="R39" i="1"/>
  <c r="Q39" i="1"/>
  <c r="U39" i="1" s="1"/>
  <c r="W39" i="1" s="1"/>
  <c r="H39" i="1"/>
  <c r="G39" i="1"/>
  <c r="F39" i="1"/>
  <c r="T38" i="1"/>
  <c r="S38" i="1"/>
  <c r="R38" i="1"/>
  <c r="Q38" i="1"/>
  <c r="U38" i="1" s="1"/>
  <c r="W38" i="1" s="1"/>
  <c r="H38" i="1"/>
  <c r="G38" i="1"/>
  <c r="F38" i="1"/>
  <c r="T37" i="1"/>
  <c r="S37" i="1"/>
  <c r="R37" i="1"/>
  <c r="Q37" i="1"/>
  <c r="U37" i="1" s="1"/>
  <c r="W37" i="1" s="1"/>
  <c r="H37" i="1"/>
  <c r="G37" i="1"/>
  <c r="F37" i="1"/>
  <c r="T36" i="1"/>
  <c r="S36" i="1"/>
  <c r="R36" i="1"/>
  <c r="Q36" i="1"/>
  <c r="U36" i="1" s="1"/>
  <c r="W36" i="1" s="1"/>
  <c r="H36" i="1"/>
  <c r="G36" i="1"/>
  <c r="F36" i="1"/>
  <c r="T35" i="1"/>
  <c r="S35" i="1"/>
  <c r="R35" i="1"/>
  <c r="Q35" i="1"/>
  <c r="U35" i="1" s="1"/>
  <c r="W35" i="1" s="1"/>
  <c r="H35" i="1"/>
  <c r="G35" i="1"/>
  <c r="F35" i="1"/>
  <c r="T34" i="1"/>
  <c r="S34" i="1"/>
  <c r="R34" i="1"/>
  <c r="Q34" i="1"/>
  <c r="U34" i="1" s="1"/>
  <c r="W34" i="1" s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H4" i="1"/>
  <c r="G4" i="1"/>
  <c r="F4" i="1"/>
  <c r="V1" i="1"/>
  <c r="F27" i="2" l="1"/>
  <c r="E27" i="2"/>
  <c r="D27" i="2"/>
  <c r="G27" i="2"/>
  <c r="I16" i="2"/>
  <c r="F11" i="2"/>
  <c r="G28" i="2"/>
  <c r="F28" i="2"/>
  <c r="E28" i="2"/>
  <c r="D28" i="2"/>
  <c r="I5" i="2"/>
  <c r="T11" i="2" s="1"/>
  <c r="I10" i="2" s="1"/>
  <c r="E29" i="2"/>
  <c r="G29" i="2"/>
  <c r="F29" i="2"/>
  <c r="D29" i="2"/>
  <c r="F26" i="2"/>
  <c r="G26" i="2"/>
  <c r="D26" i="2"/>
  <c r="I19" i="2" l="1"/>
</calcChain>
</file>

<file path=xl/sharedStrings.xml><?xml version="1.0" encoding="utf-8"?>
<sst xmlns="http://schemas.openxmlformats.org/spreadsheetml/2006/main" count="85" uniqueCount="34">
  <si>
    <t>相場</t>
    <rPh sb="0" eb="2">
      <t>ソウバ</t>
    </rPh>
    <phoneticPr fontId="3"/>
  </si>
  <si>
    <t>ウオレット</t>
    <phoneticPr fontId="3"/>
  </si>
  <si>
    <t>日付</t>
    <rPh sb="0" eb="2">
      <t>ヒヅケ</t>
    </rPh>
    <phoneticPr fontId="3"/>
  </si>
  <si>
    <t>GST</t>
    <phoneticPr fontId="3"/>
  </si>
  <si>
    <t>GMT</t>
    <phoneticPr fontId="3"/>
  </si>
  <si>
    <t>SOL</t>
    <phoneticPr fontId="3"/>
  </si>
  <si>
    <t>USDT</t>
    <phoneticPr fontId="3"/>
  </si>
  <si>
    <t>Spending</t>
    <phoneticPr fontId="3"/>
  </si>
  <si>
    <t>Wallet</t>
    <phoneticPr fontId="3"/>
  </si>
  <si>
    <t>ドル換算</t>
    <rPh sb="2" eb="4">
      <t>カンサン</t>
    </rPh>
    <phoneticPr fontId="3"/>
  </si>
  <si>
    <t>保有資産</t>
    <rPh sb="0" eb="2">
      <t>ホユウ</t>
    </rPh>
    <rPh sb="2" eb="4">
      <t>シサン</t>
    </rPh>
    <phoneticPr fontId="3"/>
  </si>
  <si>
    <t>利確</t>
    <rPh sb="0" eb="2">
      <t>リカク</t>
    </rPh>
    <phoneticPr fontId="3"/>
  </si>
  <si>
    <t>合計</t>
    <rPh sb="0" eb="2">
      <t>ゴウケイ</t>
    </rPh>
    <phoneticPr fontId="3"/>
  </si>
  <si>
    <t>/USDT</t>
    <phoneticPr fontId="3"/>
  </si>
  <si>
    <t>/JPY</t>
    <phoneticPr fontId="3"/>
  </si>
  <si>
    <t>USDC</t>
    <phoneticPr fontId="3"/>
  </si>
  <si>
    <t>JPY</t>
    <phoneticPr fontId="3"/>
  </si>
  <si>
    <t>【STEPN】ミント計算機</t>
    <rPh sb="10" eb="13">
      <t>ケイサンキ</t>
    </rPh>
    <phoneticPr fontId="3"/>
  </si>
  <si>
    <t>$</t>
    <phoneticPr fontId="3"/>
  </si>
  <si>
    <t>\</t>
    <phoneticPr fontId="3"/>
  </si>
  <si>
    <t>区分</t>
    <rPh sb="0" eb="2">
      <t>クブン</t>
    </rPh>
    <phoneticPr fontId="3"/>
  </si>
  <si>
    <t>円換算</t>
    <rPh sb="0" eb="3">
      <t>エンカンサン</t>
    </rPh>
    <phoneticPr fontId="3"/>
  </si>
  <si>
    <t>費用計</t>
    <rPh sb="0" eb="3">
      <t>ヒヨウケイ</t>
    </rPh>
    <phoneticPr fontId="3"/>
  </si>
  <si>
    <t>円</t>
    <rPh sb="0" eb="1">
      <t>エン</t>
    </rPh>
    <phoneticPr fontId="3"/>
  </si>
  <si>
    <t>円相場</t>
    <rPh sb="0" eb="3">
      <t>エンソウバ</t>
    </rPh>
    <phoneticPr fontId="3"/>
  </si>
  <si>
    <t>レベル上げ</t>
    <rPh sb="3" eb="4">
      <t>ア</t>
    </rPh>
    <phoneticPr fontId="3"/>
  </si>
  <si>
    <t>スニーカー販売日</t>
    <rPh sb="5" eb="8">
      <t>ハンバイビ</t>
    </rPh>
    <phoneticPr fontId="3"/>
  </si>
  <si>
    <t>ペイライン</t>
    <phoneticPr fontId="3"/>
  </si>
  <si>
    <t>ミント</t>
    <phoneticPr fontId="3"/>
  </si>
  <si>
    <t>売価</t>
    <rPh sb="0" eb="2">
      <t>バイカ</t>
    </rPh>
    <phoneticPr fontId="3"/>
  </si>
  <si>
    <t>利益</t>
    <rPh sb="0" eb="2">
      <t>リエキ</t>
    </rPh>
    <phoneticPr fontId="3"/>
  </si>
  <si>
    <t>両替計算</t>
    <rPh sb="0" eb="2">
      <t>リョウガエ</t>
    </rPh>
    <rPh sb="2" eb="4">
      <t>ケイサン</t>
    </rPh>
    <phoneticPr fontId="3"/>
  </si>
  <si>
    <t>後→</t>
    <rPh sb="0" eb="1">
      <t>ゴ</t>
    </rPh>
    <phoneticPr fontId="3"/>
  </si>
  <si>
    <t>↓元</t>
    <rPh sb="1" eb="2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</si>
</sst>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m/dd\(aaa\)"/>
    <numFmt numFmtId="177" formatCode="0.00_ "/>
    <numFmt numFmtId="178" formatCode="#,##0;[Red]\-#,##0;\-"/>
    <numFmt numFmtId="179" formatCode="0.00_ ;;\-\ "/>
    <numFmt numFmtId="180" formatCode="0\ "/>
    <numFmt numFmtId="181" formatCode="0.00_);[Red]\(0.00\)"/>
    <numFmt numFmtId="182" formatCode="m/d"/>
    <numFmt numFmtId="183" formatCode="#,##0;[Red]&quot;▲&quot;#,##0"/>
  </numFmts>
  <fonts count="16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color theme="1"/>
      <name val="ＭＳ Ｐゴシック"/>
      <family val="2"/>
      <charset val="128"/>
    </font>
    <font>
      <sz val="10"/>
      <color theme="0" tint="-0.1499984740745262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0" tint="-0.14999847407452621"/>
      <name val="ＭＳ Ｐゴシック"/>
      <family val="3"/>
      <charset val="128"/>
    </font>
    <font>
      <sz val="10"/>
      <color theme="0" tint="-0.249977111117893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0" fontId="2" fillId="0" borderId="0" xfId="0" applyFont="1">
      <alignment vertical="center"/>
    </xf>
    <xf numFmtId="38" fontId="4" fillId="0" borderId="0" xfId="1" applyFont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>
      <alignment vertical="center"/>
    </xf>
    <xf numFmtId="177" fontId="2" fillId="2" borderId="1" xfId="0" applyNumberFormat="1" applyFont="1" applyFill="1" applyBorder="1">
      <alignment vertical="center"/>
    </xf>
    <xf numFmtId="177" fontId="6" fillId="2" borderId="2" xfId="0" applyNumberFormat="1" applyFont="1" applyFill="1" applyBorder="1">
      <alignment vertical="center"/>
    </xf>
    <xf numFmtId="177" fontId="6" fillId="2" borderId="3" xfId="0" applyNumberFormat="1" applyFont="1" applyFill="1" applyBorder="1">
      <alignment vertical="center"/>
    </xf>
    <xf numFmtId="177" fontId="6" fillId="2" borderId="4" xfId="0" applyNumberFormat="1" applyFont="1" applyFill="1" applyBorder="1">
      <alignment vertical="center"/>
    </xf>
    <xf numFmtId="177" fontId="6" fillId="2" borderId="5" xfId="0" applyNumberFormat="1" applyFont="1" applyFill="1" applyBorder="1">
      <alignment vertical="center"/>
    </xf>
    <xf numFmtId="177" fontId="6" fillId="2" borderId="4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7" fontId="7" fillId="2" borderId="6" xfId="0" applyNumberFormat="1" applyFon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7" fontId="8" fillId="2" borderId="1" xfId="0" applyNumberFormat="1" applyFont="1" applyFill="1" applyBorder="1" applyAlignment="1">
      <alignment horizontal="center" vertical="center"/>
    </xf>
    <xf numFmtId="177" fontId="8" fillId="2" borderId="2" xfId="0" applyNumberFormat="1" applyFont="1" applyFill="1" applyBorder="1" applyAlignment="1">
      <alignment horizontal="center" vertical="center"/>
    </xf>
    <xf numFmtId="177" fontId="8" fillId="2" borderId="7" xfId="0" applyNumberFormat="1" applyFont="1" applyFill="1" applyBorder="1" applyAlignment="1">
      <alignment horizontal="center" vertical="center"/>
    </xf>
    <xf numFmtId="177" fontId="8" fillId="2" borderId="8" xfId="0" applyNumberFormat="1" applyFont="1" applyFill="1" applyBorder="1" applyAlignment="1">
      <alignment horizontal="center" vertical="center"/>
    </xf>
    <xf numFmtId="177" fontId="8" fillId="2" borderId="9" xfId="0" applyNumberFormat="1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7" fontId="0" fillId="4" borderId="10" xfId="0" applyNumberFormat="1" applyFill="1" applyBorder="1">
      <alignment vertical="center"/>
    </xf>
    <xf numFmtId="178" fontId="0" fillId="0" borderId="10" xfId="1" applyNumberFormat="1" applyFont="1" applyFill="1" applyBorder="1">
      <alignment vertical="center"/>
    </xf>
    <xf numFmtId="177" fontId="0" fillId="4" borderId="11" xfId="0" applyNumberFormat="1" applyFill="1" applyBorder="1">
      <alignment vertical="center"/>
    </xf>
    <xf numFmtId="177" fontId="0" fillId="4" borderId="12" xfId="0" applyNumberFormat="1" applyFill="1" applyBorder="1">
      <alignment vertical="center"/>
    </xf>
    <xf numFmtId="177" fontId="0" fillId="4" borderId="13" xfId="0" applyNumberFormat="1" applyFill="1" applyBorder="1">
      <alignment vertical="center"/>
    </xf>
    <xf numFmtId="177" fontId="0" fillId="4" borderId="14" xfId="0" applyNumberFormat="1" applyFill="1" applyBorder="1">
      <alignment vertical="center"/>
    </xf>
    <xf numFmtId="177" fontId="0" fillId="4" borderId="15" xfId="0" applyNumberFormat="1" applyFill="1" applyBorder="1">
      <alignment vertical="center"/>
    </xf>
    <xf numFmtId="179" fontId="0" fillId="4" borderId="14" xfId="0" applyNumberFormat="1" applyFill="1" applyBorder="1">
      <alignment vertical="center"/>
    </xf>
    <xf numFmtId="179" fontId="0" fillId="4" borderId="10" xfId="0" applyNumberFormat="1" applyFill="1" applyBorder="1">
      <alignment vertical="center"/>
    </xf>
    <xf numFmtId="179" fontId="0" fillId="4" borderId="11" xfId="0" applyNumberFormat="1" applyFill="1" applyBorder="1">
      <alignment vertical="center"/>
    </xf>
    <xf numFmtId="178" fontId="0" fillId="4" borderId="15" xfId="1" applyNumberFormat="1" applyFont="1" applyFill="1" applyBorder="1">
      <alignment vertical="center"/>
    </xf>
    <xf numFmtId="178" fontId="0" fillId="4" borderId="10" xfId="1" applyNumberFormat="1" applyFont="1" applyFill="1" applyBorder="1">
      <alignment vertical="center"/>
    </xf>
    <xf numFmtId="177" fontId="0" fillId="3" borderId="10" xfId="0" applyNumberFormat="1" applyFill="1" applyBorder="1">
      <alignment vertical="center"/>
    </xf>
    <xf numFmtId="177" fontId="0" fillId="3" borderId="11" xfId="0" applyNumberFormat="1" applyFill="1" applyBorder="1">
      <alignment vertical="center"/>
    </xf>
    <xf numFmtId="177" fontId="0" fillId="3" borderId="12" xfId="0" applyNumberFormat="1" applyFill="1" applyBorder="1">
      <alignment vertical="center"/>
    </xf>
    <xf numFmtId="177" fontId="0" fillId="3" borderId="13" xfId="0" applyNumberFormat="1" applyFill="1" applyBorder="1">
      <alignment vertical="center"/>
    </xf>
    <xf numFmtId="179" fontId="0" fillId="0" borderId="1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11" xfId="0" applyNumberFormat="1" applyBorder="1">
      <alignment vertical="center"/>
    </xf>
    <xf numFmtId="178" fontId="0" fillId="0" borderId="15" xfId="1" applyNumberFormat="1" applyFont="1" applyFill="1" applyBorder="1">
      <alignment vertical="center"/>
    </xf>
    <xf numFmtId="178" fontId="0" fillId="3" borderId="10" xfId="1" applyNumberFormat="1" applyFont="1" applyFill="1" applyBorder="1">
      <alignment vertical="center"/>
    </xf>
    <xf numFmtId="38" fontId="0" fillId="0" borderId="0" xfId="1" applyFo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6" fontId="0" fillId="0" borderId="0" xfId="0" applyNumberFormat="1">
      <alignment vertical="center"/>
    </xf>
    <xf numFmtId="180" fontId="0" fillId="0" borderId="0" xfId="0" applyNumberFormat="1">
      <alignment vertical="center"/>
    </xf>
    <xf numFmtId="18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180" fontId="5" fillId="2" borderId="10" xfId="0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2" borderId="16" xfId="0" applyFont="1" applyFill="1" applyBorder="1" applyAlignment="1">
      <alignment horizontal="center" vertical="center"/>
    </xf>
    <xf numFmtId="38" fontId="12" fillId="0" borderId="16" xfId="1" applyFont="1" applyBorder="1" applyAlignment="1">
      <alignment horizontal="right" vertical="center" indent="1"/>
    </xf>
    <xf numFmtId="0" fontId="13" fillId="0" borderId="0" xfId="0" applyFont="1" applyAlignment="1"/>
    <xf numFmtId="18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80" fontId="14" fillId="0" borderId="17" xfId="0" applyNumberFormat="1" applyFont="1" applyBorder="1" applyAlignment="1">
      <alignment horizontal="center" vertical="center"/>
    </xf>
    <xf numFmtId="0" fontId="14" fillId="0" borderId="17" xfId="0" applyFont="1" applyBorder="1">
      <alignment vertical="center"/>
    </xf>
    <xf numFmtId="0" fontId="0" fillId="3" borderId="10" xfId="0" applyFill="1" applyBorder="1">
      <alignment vertical="center"/>
    </xf>
    <xf numFmtId="176" fontId="0" fillId="3" borderId="10" xfId="0" applyNumberFormat="1" applyFill="1" applyBorder="1">
      <alignment vertical="center"/>
    </xf>
    <xf numFmtId="180" fontId="0" fillId="3" borderId="10" xfId="0" applyNumberFormat="1" applyFill="1" applyBorder="1">
      <alignment vertical="center"/>
    </xf>
    <xf numFmtId="38" fontId="0" fillId="0" borderId="10" xfId="1" applyFont="1" applyBorder="1">
      <alignment vertical="center"/>
    </xf>
    <xf numFmtId="0" fontId="0" fillId="0" borderId="0" xfId="0" applyAlignment="1">
      <alignment horizontal="center" vertical="center"/>
    </xf>
    <xf numFmtId="181" fontId="10" fillId="0" borderId="0" xfId="0" applyNumberFormat="1" applyFont="1">
      <alignment vertical="center"/>
    </xf>
    <xf numFmtId="181" fontId="10" fillId="0" borderId="17" xfId="0" applyNumberFormat="1" applyFont="1" applyBorder="1">
      <alignment vertical="center"/>
    </xf>
    <xf numFmtId="0" fontId="0" fillId="2" borderId="18" xfId="0" applyFill="1" applyBorder="1" applyAlignment="1">
      <alignment horizontal="center" vertical="center"/>
    </xf>
    <xf numFmtId="182" fontId="12" fillId="3" borderId="19" xfId="0" applyNumberFormat="1" applyFont="1" applyFill="1" applyBorder="1" applyAlignment="1">
      <alignment horizontal="right" vertical="center" indent="1"/>
    </xf>
    <xf numFmtId="0" fontId="0" fillId="2" borderId="20" xfId="0" applyFill="1" applyBorder="1" applyAlignment="1">
      <alignment horizontal="center" vertical="center"/>
    </xf>
    <xf numFmtId="182" fontId="12" fillId="3" borderId="21" xfId="0" applyNumberFormat="1" applyFont="1" applyFill="1" applyBorder="1" applyAlignment="1">
      <alignment horizontal="right" vertical="center" indent="1"/>
    </xf>
    <xf numFmtId="0" fontId="11" fillId="2" borderId="18" xfId="0" applyFont="1" applyFill="1" applyBorder="1" applyAlignment="1">
      <alignment horizontal="center" vertical="center"/>
    </xf>
    <xf numFmtId="181" fontId="12" fillId="0" borderId="18" xfId="0" applyNumberFormat="1" applyFont="1" applyBorder="1" applyAlignment="1">
      <alignment horizontal="right" vertical="center" indent="1"/>
    </xf>
    <xf numFmtId="181" fontId="10" fillId="0" borderId="22" xfId="0" applyNumberFormat="1" applyFont="1" applyBorder="1" applyAlignment="1">
      <alignment horizontal="center" vertical="center"/>
    </xf>
    <xf numFmtId="0" fontId="10" fillId="0" borderId="23" xfId="0" applyFont="1" applyBorder="1">
      <alignment vertical="center"/>
    </xf>
    <xf numFmtId="0" fontId="11" fillId="2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right" vertical="center" indent="1"/>
    </xf>
    <xf numFmtId="181" fontId="10" fillId="0" borderId="22" xfId="0" applyNumberFormat="1" applyFont="1" applyBorder="1">
      <alignment vertical="center"/>
    </xf>
    <xf numFmtId="177" fontId="10" fillId="0" borderId="23" xfId="0" applyNumberFormat="1" applyFont="1" applyBorder="1">
      <alignment vertical="center"/>
    </xf>
    <xf numFmtId="177" fontId="12" fillId="3" borderId="16" xfId="0" applyNumberFormat="1" applyFont="1" applyFill="1" applyBorder="1" applyAlignment="1">
      <alignment horizontal="right" vertical="center" indent="1"/>
    </xf>
    <xf numFmtId="38" fontId="12" fillId="0" borderId="16" xfId="1" applyFont="1" applyFill="1" applyBorder="1" applyAlignment="1">
      <alignment horizontal="right" vertical="center" indent="1"/>
    </xf>
    <xf numFmtId="181" fontId="10" fillId="0" borderId="17" xfId="0" applyNumberFormat="1" applyFont="1" applyBorder="1" applyAlignment="1">
      <alignment horizontal="center" vertical="center"/>
    </xf>
    <xf numFmtId="38" fontId="10" fillId="0" borderId="17" xfId="1" applyFont="1" applyBorder="1">
      <alignment vertical="center"/>
    </xf>
    <xf numFmtId="183" fontId="12" fillId="0" borderId="16" xfId="1" applyNumberFormat="1" applyFont="1" applyFill="1" applyBorder="1" applyAlignment="1">
      <alignment horizontal="right" vertical="center" indent="1"/>
    </xf>
    <xf numFmtId="176" fontId="0" fillId="3" borderId="10" xfId="0" applyNumberFormat="1" applyFill="1" applyBorder="1" applyAlignment="1">
      <alignment horizontal="left" vertical="center"/>
    </xf>
    <xf numFmtId="176" fontId="0" fillId="5" borderId="10" xfId="0" applyNumberFormat="1" applyFill="1" applyBorder="1" applyAlignment="1">
      <alignment horizontal="right" vertical="center"/>
    </xf>
    <xf numFmtId="180" fontId="0" fillId="5" borderId="10" xfId="0" applyNumberFormat="1" applyFill="1" applyBorder="1" applyAlignment="1">
      <alignment horizontal="center" vertical="center"/>
    </xf>
    <xf numFmtId="38" fontId="0" fillId="5" borderId="10" xfId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56" fontId="0" fillId="6" borderId="10" xfId="0" applyNumberFormat="1" applyFill="1" applyBorder="1" applyAlignment="1">
      <alignment horizontal="left" vertical="center"/>
    </xf>
    <xf numFmtId="176" fontId="0" fillId="6" borderId="11" xfId="0" applyNumberFormat="1" applyFill="1" applyBorder="1">
      <alignment vertical="center"/>
    </xf>
    <xf numFmtId="181" fontId="0" fillId="5" borderId="10" xfId="0" applyNumberFormat="1" applyFill="1" applyBorder="1" applyAlignment="1">
      <alignment horizontal="center" vertical="center"/>
    </xf>
    <xf numFmtId="0" fontId="0" fillId="6" borderId="10" xfId="0" applyFill="1" applyBorder="1">
      <alignment vertical="center"/>
    </xf>
    <xf numFmtId="181" fontId="0" fillId="3" borderId="11" xfId="0" applyNumberFormat="1" applyFill="1" applyBorder="1">
      <alignment vertical="center"/>
    </xf>
    <xf numFmtId="181" fontId="0" fillId="2" borderId="10" xfId="0" applyNumberFormat="1" applyFill="1" applyBorder="1">
      <alignment vertical="center"/>
    </xf>
    <xf numFmtId="181" fontId="15" fillId="0" borderId="0" xfId="0" applyNumberFormat="1" applyFont="1">
      <alignment vertical="center"/>
    </xf>
    <xf numFmtId="0" fontId="1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C38FB-AD6C-45D2-A3AC-ED6D3A0059CE}">
  <sheetPr>
    <tabColor rgb="FFFFC000"/>
  </sheetPr>
  <dimension ref="A1:X147"/>
  <sheetViews>
    <sheetView showGridLines="0" workbookViewId="0">
      <pane ySplit="3" topLeftCell="A16" activePane="bottomLeft" state="frozen"/>
      <selection activeCell="D29" sqref="D29"/>
      <selection pane="bottomLeft" activeCell="J38" sqref="J38"/>
    </sheetView>
  </sheetViews>
  <sheetFormatPr defaultColWidth="8.140625" defaultRowHeight="12"/>
  <cols>
    <col min="1" max="1" width="8.7109375" style="46" bestFit="1" customWidth="1"/>
    <col min="2" max="8" width="8.140625" style="47"/>
    <col min="10" max="20" width="8.140625" style="47"/>
    <col min="21" max="23" width="10.85546875" style="47" customWidth="1"/>
  </cols>
  <sheetData>
    <row r="1" spans="1:23" s="3" customFormat="1" ht="14.25">
      <c r="A1" s="1" t="s">
        <v>0</v>
      </c>
      <c r="B1" s="2"/>
      <c r="C1" s="2"/>
      <c r="D1" s="2"/>
      <c r="E1" s="2"/>
      <c r="F1" s="2"/>
      <c r="G1" s="2"/>
      <c r="H1" s="2"/>
      <c r="J1" s="2" t="s">
        <v>1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>
        <f>SUM(V34:V147)</f>
        <v>126643</v>
      </c>
      <c r="W1" s="2"/>
    </row>
    <row r="2" spans="1:23" s="3" customFormat="1" ht="14.25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7" t="s">
        <v>3</v>
      </c>
      <c r="G2" s="7" t="s">
        <v>4</v>
      </c>
      <c r="H2" s="7" t="s">
        <v>5</v>
      </c>
      <c r="J2" s="8" t="s">
        <v>7</v>
      </c>
      <c r="K2" s="9"/>
      <c r="L2" s="9"/>
      <c r="M2" s="10" t="s">
        <v>8</v>
      </c>
      <c r="N2" s="9"/>
      <c r="O2" s="9"/>
      <c r="P2" s="11"/>
      <c r="Q2" s="9" t="s">
        <v>9</v>
      </c>
      <c r="R2" s="9"/>
      <c r="S2" s="9"/>
      <c r="T2" s="9"/>
      <c r="U2" s="12" t="s">
        <v>10</v>
      </c>
      <c r="V2" s="13" t="s">
        <v>11</v>
      </c>
      <c r="W2" s="13" t="s">
        <v>12</v>
      </c>
    </row>
    <row r="3" spans="1:23" ht="14.25">
      <c r="A3" s="14"/>
      <c r="B3" s="15" t="s">
        <v>13</v>
      </c>
      <c r="C3" s="15" t="s">
        <v>13</v>
      </c>
      <c r="D3" s="15" t="s">
        <v>13</v>
      </c>
      <c r="E3" s="15" t="s">
        <v>14</v>
      </c>
      <c r="F3" s="16" t="s">
        <v>14</v>
      </c>
      <c r="G3" s="16" t="s">
        <v>14</v>
      </c>
      <c r="H3" s="16" t="s">
        <v>14</v>
      </c>
      <c r="J3" s="17" t="s">
        <v>3</v>
      </c>
      <c r="K3" s="17" t="s">
        <v>4</v>
      </c>
      <c r="L3" s="18" t="s">
        <v>5</v>
      </c>
      <c r="M3" s="19" t="s">
        <v>5</v>
      </c>
      <c r="N3" s="17" t="s">
        <v>3</v>
      </c>
      <c r="O3" s="17" t="s">
        <v>4</v>
      </c>
      <c r="P3" s="20" t="s">
        <v>15</v>
      </c>
      <c r="Q3" s="21" t="s">
        <v>5</v>
      </c>
      <c r="R3" s="17" t="s">
        <v>3</v>
      </c>
      <c r="S3" s="17" t="s">
        <v>4</v>
      </c>
      <c r="T3" s="18" t="s">
        <v>15</v>
      </c>
      <c r="U3" s="22" t="s">
        <v>16</v>
      </c>
      <c r="V3" s="17" t="s">
        <v>16</v>
      </c>
      <c r="W3" s="17" t="s">
        <v>16</v>
      </c>
    </row>
    <row r="4" spans="1:23">
      <c r="A4" s="23">
        <v>44666</v>
      </c>
      <c r="B4" s="24">
        <v>4.59</v>
      </c>
      <c r="C4" s="24">
        <v>2.31</v>
      </c>
      <c r="D4" s="24">
        <v>101.31</v>
      </c>
      <c r="E4" s="24">
        <v>126.35</v>
      </c>
      <c r="F4" s="25">
        <f t="shared" ref="F4:H147" si="0">B4*$E4</f>
        <v>579.9464999999999</v>
      </c>
      <c r="G4" s="25">
        <f t="shared" si="0"/>
        <v>291.86849999999998</v>
      </c>
      <c r="H4" s="25">
        <f t="shared" si="0"/>
        <v>12800.5185</v>
      </c>
      <c r="J4" s="24"/>
      <c r="K4" s="24"/>
      <c r="L4" s="26"/>
      <c r="M4" s="27"/>
      <c r="N4" s="24"/>
      <c r="O4" s="24"/>
      <c r="P4" s="28"/>
      <c r="Q4" s="29"/>
      <c r="R4" s="24"/>
      <c r="S4" s="24"/>
      <c r="T4" s="26"/>
      <c r="U4" s="30"/>
      <c r="V4" s="24"/>
      <c r="W4" s="24"/>
    </row>
    <row r="5" spans="1:23">
      <c r="A5" s="23">
        <v>44667</v>
      </c>
      <c r="B5" s="24">
        <v>4.53</v>
      </c>
      <c r="C5" s="24">
        <v>2.38</v>
      </c>
      <c r="D5" s="24">
        <v>102.26</v>
      </c>
      <c r="E5" s="24">
        <v>126.35</v>
      </c>
      <c r="F5" s="25">
        <f t="shared" si="0"/>
        <v>572.3655</v>
      </c>
      <c r="G5" s="25">
        <f t="shared" si="0"/>
        <v>300.71299999999997</v>
      </c>
      <c r="H5" s="25">
        <f t="shared" si="0"/>
        <v>12920.550999999999</v>
      </c>
      <c r="J5" s="24"/>
      <c r="K5" s="24"/>
      <c r="L5" s="26"/>
      <c r="M5" s="27"/>
      <c r="N5" s="24"/>
      <c r="O5" s="24"/>
      <c r="P5" s="28"/>
      <c r="Q5" s="29"/>
      <c r="R5" s="24"/>
      <c r="S5" s="24"/>
      <c r="T5" s="26"/>
      <c r="U5" s="30"/>
      <c r="V5" s="24"/>
      <c r="W5" s="24"/>
    </row>
    <row r="6" spans="1:23">
      <c r="A6" s="23">
        <v>44668</v>
      </c>
      <c r="B6" s="24">
        <v>4.33</v>
      </c>
      <c r="C6" s="24">
        <v>2.4300000000000002</v>
      </c>
      <c r="D6" s="24">
        <v>100.41</v>
      </c>
      <c r="E6" s="24">
        <v>126.35</v>
      </c>
      <c r="F6" s="25">
        <f t="shared" si="0"/>
        <v>547.09550000000002</v>
      </c>
      <c r="G6" s="25">
        <f t="shared" si="0"/>
        <v>307.03050000000002</v>
      </c>
      <c r="H6" s="25">
        <f t="shared" si="0"/>
        <v>12686.803499999998</v>
      </c>
      <c r="J6" s="24"/>
      <c r="K6" s="24"/>
      <c r="L6" s="26"/>
      <c r="M6" s="27"/>
      <c r="N6" s="24"/>
      <c r="O6" s="24"/>
      <c r="P6" s="28"/>
      <c r="Q6" s="29"/>
      <c r="R6" s="24"/>
      <c r="S6" s="24"/>
      <c r="T6" s="26"/>
      <c r="U6" s="30"/>
      <c r="V6" s="24"/>
      <c r="W6" s="24"/>
    </row>
    <row r="7" spans="1:23">
      <c r="A7" s="23">
        <v>44669</v>
      </c>
      <c r="B7" s="24">
        <v>4.49</v>
      </c>
      <c r="C7" s="24">
        <v>3.19</v>
      </c>
      <c r="D7" s="24">
        <v>102.16</v>
      </c>
      <c r="E7" s="24">
        <v>126.98</v>
      </c>
      <c r="F7" s="25">
        <f t="shared" si="0"/>
        <v>570.14020000000005</v>
      </c>
      <c r="G7" s="25">
        <f t="shared" si="0"/>
        <v>405.06619999999998</v>
      </c>
      <c r="H7" s="25">
        <f t="shared" si="0"/>
        <v>12972.2768</v>
      </c>
      <c r="J7" s="24"/>
      <c r="K7" s="24"/>
      <c r="L7" s="26"/>
      <c r="M7" s="27"/>
      <c r="N7" s="24"/>
      <c r="O7" s="24"/>
      <c r="P7" s="28"/>
      <c r="Q7" s="29"/>
      <c r="R7" s="24"/>
      <c r="S7" s="24"/>
      <c r="T7" s="26"/>
      <c r="U7" s="30"/>
      <c r="V7" s="24"/>
      <c r="W7" s="24"/>
    </row>
    <row r="8" spans="1:23">
      <c r="A8" s="23">
        <v>44670</v>
      </c>
      <c r="B8" s="24">
        <v>4.47</v>
      </c>
      <c r="C8" s="24">
        <v>3.72</v>
      </c>
      <c r="D8" s="24">
        <v>108.58</v>
      </c>
      <c r="E8" s="24">
        <v>128.87</v>
      </c>
      <c r="F8" s="25">
        <f t="shared" si="0"/>
        <v>576.0489</v>
      </c>
      <c r="G8" s="25">
        <f t="shared" si="0"/>
        <v>479.39640000000003</v>
      </c>
      <c r="H8" s="25">
        <f t="shared" si="0"/>
        <v>13992.704600000001</v>
      </c>
      <c r="J8" s="24"/>
      <c r="K8" s="24"/>
      <c r="L8" s="26"/>
      <c r="M8" s="27"/>
      <c r="N8" s="24"/>
      <c r="O8" s="24"/>
      <c r="P8" s="28"/>
      <c r="Q8" s="29"/>
      <c r="R8" s="24"/>
      <c r="S8" s="24"/>
      <c r="T8" s="26"/>
      <c r="U8" s="30"/>
      <c r="V8" s="24"/>
      <c r="W8" s="24"/>
    </row>
    <row r="9" spans="1:23">
      <c r="A9" s="23">
        <v>44671</v>
      </c>
      <c r="B9" s="24">
        <v>4.54</v>
      </c>
      <c r="C9" s="24">
        <v>3.36</v>
      </c>
      <c r="D9" s="24">
        <v>105.5</v>
      </c>
      <c r="E9" s="24">
        <v>129</v>
      </c>
      <c r="F9" s="25">
        <f t="shared" si="0"/>
        <v>585.66</v>
      </c>
      <c r="G9" s="25">
        <f t="shared" si="0"/>
        <v>433.44</v>
      </c>
      <c r="H9" s="25">
        <f t="shared" si="0"/>
        <v>13609.5</v>
      </c>
      <c r="J9" s="24"/>
      <c r="K9" s="24"/>
      <c r="L9" s="26"/>
      <c r="M9" s="27"/>
      <c r="N9" s="24"/>
      <c r="O9" s="24"/>
      <c r="P9" s="28"/>
      <c r="Q9" s="29"/>
      <c r="R9" s="24"/>
      <c r="S9" s="24"/>
      <c r="T9" s="26"/>
      <c r="U9" s="30"/>
      <c r="V9" s="24"/>
      <c r="W9" s="24"/>
    </row>
    <row r="10" spans="1:23">
      <c r="A10" s="23">
        <v>44672</v>
      </c>
      <c r="B10" s="24">
        <v>4.5599999999999996</v>
      </c>
      <c r="C10" s="24">
        <v>3.13</v>
      </c>
      <c r="D10" s="24">
        <v>101.78</v>
      </c>
      <c r="E10" s="24">
        <v>127.9</v>
      </c>
      <c r="F10" s="25">
        <f t="shared" si="0"/>
        <v>583.22399999999993</v>
      </c>
      <c r="G10" s="25">
        <f t="shared" si="0"/>
        <v>400.327</v>
      </c>
      <c r="H10" s="25">
        <f t="shared" si="0"/>
        <v>13017.662</v>
      </c>
      <c r="J10" s="24"/>
      <c r="K10" s="24"/>
      <c r="L10" s="26"/>
      <c r="M10" s="27"/>
      <c r="N10" s="24"/>
      <c r="O10" s="24"/>
      <c r="P10" s="28"/>
      <c r="Q10" s="29"/>
      <c r="R10" s="24"/>
      <c r="S10" s="24"/>
      <c r="T10" s="26"/>
      <c r="U10" s="30"/>
      <c r="V10" s="24"/>
      <c r="W10" s="24"/>
    </row>
    <row r="11" spans="1:23">
      <c r="A11" s="23">
        <v>44673</v>
      </c>
      <c r="B11" s="24">
        <v>4.68</v>
      </c>
      <c r="C11" s="24">
        <v>3.18</v>
      </c>
      <c r="D11" s="24">
        <v>100.61</v>
      </c>
      <c r="E11" s="24">
        <v>128.56</v>
      </c>
      <c r="F11" s="25">
        <f t="shared" si="0"/>
        <v>601.66079999999999</v>
      </c>
      <c r="G11" s="25">
        <f t="shared" si="0"/>
        <v>408.82080000000002</v>
      </c>
      <c r="H11" s="25">
        <f t="shared" si="0"/>
        <v>12934.4216</v>
      </c>
      <c r="J11" s="24"/>
      <c r="K11" s="24"/>
      <c r="L11" s="26"/>
      <c r="M11" s="27"/>
      <c r="N11" s="24"/>
      <c r="O11" s="24"/>
      <c r="P11" s="28"/>
      <c r="Q11" s="29"/>
      <c r="R11" s="24"/>
      <c r="S11" s="24"/>
      <c r="T11" s="26"/>
      <c r="U11" s="30"/>
      <c r="V11" s="24"/>
      <c r="W11" s="24"/>
    </row>
    <row r="12" spans="1:23">
      <c r="A12" s="23">
        <v>44674</v>
      </c>
      <c r="B12" s="24">
        <v>5.12</v>
      </c>
      <c r="C12" s="24">
        <v>3.15</v>
      </c>
      <c r="D12" s="24">
        <v>100.74</v>
      </c>
      <c r="E12" s="24">
        <v>128.26</v>
      </c>
      <c r="F12" s="25">
        <f t="shared" si="0"/>
        <v>656.69119999999998</v>
      </c>
      <c r="G12" s="25">
        <f t="shared" si="0"/>
        <v>404.01899999999995</v>
      </c>
      <c r="H12" s="25">
        <f t="shared" si="0"/>
        <v>12920.912399999999</v>
      </c>
      <c r="J12" s="24"/>
      <c r="K12" s="24"/>
      <c r="L12" s="26"/>
      <c r="M12" s="27"/>
      <c r="N12" s="24"/>
      <c r="O12" s="24"/>
      <c r="P12" s="28"/>
      <c r="Q12" s="29"/>
      <c r="R12" s="24"/>
      <c r="S12" s="24"/>
      <c r="T12" s="26"/>
      <c r="U12" s="30"/>
      <c r="V12" s="24"/>
      <c r="W12" s="24"/>
    </row>
    <row r="13" spans="1:23">
      <c r="A13" s="23">
        <v>44675</v>
      </c>
      <c r="B13" s="24">
        <v>5.08</v>
      </c>
      <c r="C13" s="24">
        <v>3.37</v>
      </c>
      <c r="D13" s="24">
        <v>99.24</v>
      </c>
      <c r="E13" s="24">
        <v>128.26</v>
      </c>
      <c r="F13" s="25">
        <f t="shared" si="0"/>
        <v>651.56079999999997</v>
      </c>
      <c r="G13" s="25">
        <f t="shared" si="0"/>
        <v>432.2362</v>
      </c>
      <c r="H13" s="25">
        <f t="shared" si="0"/>
        <v>12728.522399999998</v>
      </c>
      <c r="J13" s="24"/>
      <c r="K13" s="24"/>
      <c r="L13" s="26"/>
      <c r="M13" s="27"/>
      <c r="N13" s="24"/>
      <c r="O13" s="24"/>
      <c r="P13" s="28"/>
      <c r="Q13" s="29"/>
      <c r="R13" s="24"/>
      <c r="S13" s="24"/>
      <c r="T13" s="26"/>
      <c r="U13" s="30"/>
      <c r="V13" s="24"/>
      <c r="W13" s="24"/>
    </row>
    <row r="14" spans="1:23">
      <c r="A14" s="23">
        <v>44676</v>
      </c>
      <c r="B14" s="24">
        <v>5.35</v>
      </c>
      <c r="C14" s="24">
        <v>3.28</v>
      </c>
      <c r="D14" s="24">
        <v>101.25</v>
      </c>
      <c r="E14" s="24">
        <v>128.13</v>
      </c>
      <c r="F14" s="25">
        <f t="shared" si="0"/>
        <v>685.49549999999988</v>
      </c>
      <c r="G14" s="25">
        <f t="shared" si="0"/>
        <v>420.26639999999998</v>
      </c>
      <c r="H14" s="25">
        <f t="shared" si="0"/>
        <v>12973.1625</v>
      </c>
      <c r="J14" s="24"/>
      <c r="K14" s="24"/>
      <c r="L14" s="26"/>
      <c r="M14" s="27"/>
      <c r="N14" s="24"/>
      <c r="O14" s="24"/>
      <c r="P14" s="28"/>
      <c r="Q14" s="29"/>
      <c r="R14" s="24"/>
      <c r="S14" s="24"/>
      <c r="T14" s="26"/>
      <c r="U14" s="30"/>
      <c r="V14" s="24"/>
      <c r="W14" s="24"/>
    </row>
    <row r="15" spans="1:23">
      <c r="A15" s="23">
        <v>44677</v>
      </c>
      <c r="B15" s="24">
        <v>5.46</v>
      </c>
      <c r="C15" s="24">
        <v>3.34</v>
      </c>
      <c r="D15" s="24">
        <v>95.78</v>
      </c>
      <c r="E15" s="24">
        <v>127.21</v>
      </c>
      <c r="F15" s="25">
        <f t="shared" si="0"/>
        <v>694.56659999999999</v>
      </c>
      <c r="G15" s="25">
        <f t="shared" si="0"/>
        <v>424.88139999999999</v>
      </c>
      <c r="H15" s="25">
        <f t="shared" si="0"/>
        <v>12184.173799999999</v>
      </c>
      <c r="J15" s="24"/>
      <c r="K15" s="24"/>
      <c r="L15" s="26"/>
      <c r="M15" s="27"/>
      <c r="N15" s="24"/>
      <c r="O15" s="24"/>
      <c r="P15" s="28"/>
      <c r="Q15" s="31"/>
      <c r="R15" s="32"/>
      <c r="S15" s="32"/>
      <c r="T15" s="33"/>
      <c r="U15" s="34"/>
      <c r="V15" s="35"/>
      <c r="W15" s="35"/>
    </row>
    <row r="16" spans="1:23">
      <c r="A16" s="23">
        <v>44678</v>
      </c>
      <c r="B16" s="24">
        <v>6.43</v>
      </c>
      <c r="C16" s="24">
        <v>3.8</v>
      </c>
      <c r="D16" s="24">
        <v>98.38</v>
      </c>
      <c r="E16" s="24">
        <v>127.24</v>
      </c>
      <c r="F16" s="25">
        <f t="shared" si="0"/>
        <v>818.15319999999997</v>
      </c>
      <c r="G16" s="25">
        <f t="shared" si="0"/>
        <v>483.51199999999994</v>
      </c>
      <c r="H16" s="25">
        <f t="shared" si="0"/>
        <v>12517.8712</v>
      </c>
      <c r="J16" s="24"/>
      <c r="K16" s="24"/>
      <c r="L16" s="26"/>
      <c r="M16" s="27"/>
      <c r="N16" s="24"/>
      <c r="O16" s="24"/>
      <c r="P16" s="28"/>
      <c r="Q16" s="31"/>
      <c r="R16" s="32"/>
      <c r="S16" s="32"/>
      <c r="T16" s="33"/>
      <c r="U16" s="34"/>
      <c r="V16" s="35"/>
      <c r="W16" s="35"/>
    </row>
    <row r="17" spans="1:23">
      <c r="A17" s="23">
        <v>44679</v>
      </c>
      <c r="B17" s="24">
        <v>7.82</v>
      </c>
      <c r="C17" s="24">
        <v>3.75</v>
      </c>
      <c r="D17" s="24">
        <v>98.19</v>
      </c>
      <c r="E17" s="24">
        <v>128.4</v>
      </c>
      <c r="F17" s="25">
        <f t="shared" si="0"/>
        <v>1004.0880000000001</v>
      </c>
      <c r="G17" s="25">
        <f t="shared" si="0"/>
        <v>481.5</v>
      </c>
      <c r="H17" s="25">
        <f t="shared" si="0"/>
        <v>12607.596</v>
      </c>
      <c r="J17" s="24"/>
      <c r="K17" s="24"/>
      <c r="L17" s="26"/>
      <c r="M17" s="27"/>
      <c r="N17" s="24"/>
      <c r="O17" s="24"/>
      <c r="P17" s="28"/>
      <c r="Q17" s="31"/>
      <c r="R17" s="32"/>
      <c r="S17" s="32"/>
      <c r="T17" s="33"/>
      <c r="U17" s="34"/>
      <c r="V17" s="35"/>
      <c r="W17" s="35"/>
    </row>
    <row r="18" spans="1:23">
      <c r="A18" s="23">
        <v>44680</v>
      </c>
      <c r="B18" s="24">
        <v>4.67</v>
      </c>
      <c r="C18" s="24">
        <v>3.83</v>
      </c>
      <c r="D18" s="24">
        <v>94.01</v>
      </c>
      <c r="E18" s="24">
        <v>130.80000000000001</v>
      </c>
      <c r="F18" s="25">
        <f t="shared" si="0"/>
        <v>610.83600000000001</v>
      </c>
      <c r="G18" s="25">
        <f t="shared" si="0"/>
        <v>500.96400000000006</v>
      </c>
      <c r="H18" s="25">
        <f t="shared" si="0"/>
        <v>12296.508000000002</v>
      </c>
      <c r="J18" s="24"/>
      <c r="K18" s="24"/>
      <c r="L18" s="26"/>
      <c r="M18" s="27"/>
      <c r="N18" s="24"/>
      <c r="O18" s="24"/>
      <c r="P18" s="28"/>
      <c r="Q18" s="31"/>
      <c r="R18" s="32"/>
      <c r="S18" s="32"/>
      <c r="T18" s="33"/>
      <c r="U18" s="34"/>
      <c r="V18" s="35"/>
      <c r="W18" s="35"/>
    </row>
    <row r="19" spans="1:23">
      <c r="A19" s="23">
        <v>44681</v>
      </c>
      <c r="B19" s="24">
        <v>4.95</v>
      </c>
      <c r="C19" s="24">
        <v>3.52</v>
      </c>
      <c r="D19" s="24">
        <v>85.1</v>
      </c>
      <c r="E19" s="24">
        <v>129.80000000000001</v>
      </c>
      <c r="F19" s="25">
        <f t="shared" si="0"/>
        <v>642.5100000000001</v>
      </c>
      <c r="G19" s="25">
        <f t="shared" si="0"/>
        <v>456.89600000000002</v>
      </c>
      <c r="H19" s="25">
        <f t="shared" si="0"/>
        <v>11045.98</v>
      </c>
      <c r="J19" s="24"/>
      <c r="K19" s="24"/>
      <c r="L19" s="26"/>
      <c r="M19" s="27"/>
      <c r="N19" s="24"/>
      <c r="O19" s="24"/>
      <c r="P19" s="28"/>
      <c r="Q19" s="31"/>
      <c r="R19" s="32"/>
      <c r="S19" s="32"/>
      <c r="T19" s="33"/>
      <c r="U19" s="34"/>
      <c r="V19" s="35"/>
      <c r="W19" s="35"/>
    </row>
    <row r="20" spans="1:23">
      <c r="A20" s="23">
        <v>44682</v>
      </c>
      <c r="B20" s="24">
        <v>5.74</v>
      </c>
      <c r="C20" s="24">
        <v>3.45</v>
      </c>
      <c r="D20" s="24">
        <v>89.67</v>
      </c>
      <c r="E20" s="24">
        <v>129.80000000000001</v>
      </c>
      <c r="F20" s="25">
        <f t="shared" si="0"/>
        <v>745.05200000000013</v>
      </c>
      <c r="G20" s="25">
        <f t="shared" si="0"/>
        <v>447.81000000000006</v>
      </c>
      <c r="H20" s="25">
        <f t="shared" si="0"/>
        <v>11639.166000000001</v>
      </c>
      <c r="J20" s="24"/>
      <c r="K20" s="24"/>
      <c r="L20" s="26"/>
      <c r="M20" s="27"/>
      <c r="N20" s="24"/>
      <c r="O20" s="24"/>
      <c r="P20" s="28"/>
      <c r="Q20" s="31"/>
      <c r="R20" s="32"/>
      <c r="S20" s="32"/>
      <c r="T20" s="33"/>
      <c r="U20" s="34"/>
      <c r="V20" s="35"/>
      <c r="W20" s="35"/>
    </row>
    <row r="21" spans="1:23">
      <c r="A21" s="23">
        <v>44683</v>
      </c>
      <c r="B21" s="24">
        <v>6.18</v>
      </c>
      <c r="C21" s="24">
        <v>3.25</v>
      </c>
      <c r="D21" s="24">
        <v>87.58</v>
      </c>
      <c r="E21" s="24">
        <v>130.02000000000001</v>
      </c>
      <c r="F21" s="25">
        <f t="shared" si="0"/>
        <v>803.52359999999999</v>
      </c>
      <c r="G21" s="25">
        <f t="shared" si="0"/>
        <v>422.56500000000005</v>
      </c>
      <c r="H21" s="25">
        <f t="shared" si="0"/>
        <v>11387.151600000001</v>
      </c>
      <c r="J21" s="24"/>
      <c r="K21" s="24"/>
      <c r="L21" s="26"/>
      <c r="M21" s="27"/>
      <c r="N21" s="24"/>
      <c r="O21" s="24"/>
      <c r="P21" s="28"/>
      <c r="Q21" s="31"/>
      <c r="R21" s="32"/>
      <c r="S21" s="32"/>
      <c r="T21" s="33"/>
      <c r="U21" s="34"/>
      <c r="V21" s="35"/>
      <c r="W21" s="35"/>
    </row>
    <row r="22" spans="1:23">
      <c r="A22" s="23">
        <v>44684</v>
      </c>
      <c r="B22" s="24">
        <v>6.53</v>
      </c>
      <c r="C22" s="24">
        <v>3.24</v>
      </c>
      <c r="D22" s="24">
        <v>85.84</v>
      </c>
      <c r="E22" s="24">
        <v>130.18</v>
      </c>
      <c r="F22" s="25">
        <f t="shared" si="0"/>
        <v>850.07540000000006</v>
      </c>
      <c r="G22" s="25">
        <f t="shared" si="0"/>
        <v>421.78320000000002</v>
      </c>
      <c r="H22" s="25">
        <f t="shared" si="0"/>
        <v>11174.6512</v>
      </c>
      <c r="J22" s="24"/>
      <c r="K22" s="24"/>
      <c r="L22" s="26"/>
      <c r="M22" s="27"/>
      <c r="N22" s="24"/>
      <c r="O22" s="24"/>
      <c r="P22" s="28"/>
      <c r="Q22" s="31"/>
      <c r="R22" s="32"/>
      <c r="S22" s="32"/>
      <c r="T22" s="33"/>
      <c r="U22" s="34"/>
      <c r="V22" s="35"/>
      <c r="W22" s="35"/>
    </row>
    <row r="23" spans="1:23">
      <c r="A23" s="23">
        <v>44685</v>
      </c>
      <c r="B23" s="24">
        <v>6.05</v>
      </c>
      <c r="C23" s="24">
        <v>3.34</v>
      </c>
      <c r="D23" s="24">
        <v>92.77</v>
      </c>
      <c r="E23" s="24">
        <v>130.11000000000001</v>
      </c>
      <c r="F23" s="25">
        <f t="shared" si="0"/>
        <v>787.16550000000007</v>
      </c>
      <c r="G23" s="25">
        <f t="shared" si="0"/>
        <v>434.56740000000002</v>
      </c>
      <c r="H23" s="25">
        <f t="shared" si="0"/>
        <v>12070.304700000001</v>
      </c>
      <c r="J23" s="24"/>
      <c r="K23" s="24"/>
      <c r="L23" s="26"/>
      <c r="M23" s="27"/>
      <c r="N23" s="24"/>
      <c r="O23" s="24"/>
      <c r="P23" s="28"/>
      <c r="Q23" s="31"/>
      <c r="R23" s="32"/>
      <c r="S23" s="32"/>
      <c r="T23" s="33"/>
      <c r="U23" s="34"/>
      <c r="V23" s="35"/>
      <c r="W23" s="35"/>
    </row>
    <row r="24" spans="1:23">
      <c r="A24" s="23">
        <v>44686</v>
      </c>
      <c r="B24" s="24">
        <v>5.29</v>
      </c>
      <c r="C24" s="24">
        <v>2.74</v>
      </c>
      <c r="D24" s="24">
        <v>84.6</v>
      </c>
      <c r="E24" s="24">
        <v>129.38</v>
      </c>
      <c r="F24" s="25">
        <f t="shared" si="0"/>
        <v>684.42020000000002</v>
      </c>
      <c r="G24" s="25">
        <f t="shared" si="0"/>
        <v>354.50120000000004</v>
      </c>
      <c r="H24" s="25">
        <f t="shared" si="0"/>
        <v>10945.547999999999</v>
      </c>
      <c r="J24" s="24"/>
      <c r="K24" s="24"/>
      <c r="L24" s="26"/>
      <c r="M24" s="27"/>
      <c r="N24" s="24"/>
      <c r="O24" s="24"/>
      <c r="P24" s="28"/>
      <c r="Q24" s="31"/>
      <c r="R24" s="32"/>
      <c r="S24" s="32"/>
      <c r="T24" s="33"/>
      <c r="U24" s="34"/>
      <c r="V24" s="35"/>
      <c r="W24" s="35"/>
    </row>
    <row r="25" spans="1:23">
      <c r="A25" s="23">
        <v>44687</v>
      </c>
      <c r="B25" s="24">
        <v>5.04</v>
      </c>
      <c r="C25" s="24">
        <v>2.52</v>
      </c>
      <c r="D25" s="24">
        <v>81.760000000000005</v>
      </c>
      <c r="E25" s="24">
        <v>130.29</v>
      </c>
      <c r="F25" s="25">
        <f t="shared" si="0"/>
        <v>656.66160000000002</v>
      </c>
      <c r="G25" s="25">
        <f t="shared" si="0"/>
        <v>328.33080000000001</v>
      </c>
      <c r="H25" s="25">
        <f t="shared" si="0"/>
        <v>10652.510399999999</v>
      </c>
      <c r="J25" s="24"/>
      <c r="K25" s="24"/>
      <c r="L25" s="26"/>
      <c r="M25" s="27"/>
      <c r="N25" s="24"/>
      <c r="O25" s="24"/>
      <c r="P25" s="28"/>
      <c r="Q25" s="31"/>
      <c r="R25" s="32"/>
      <c r="S25" s="32"/>
      <c r="T25" s="33"/>
      <c r="U25" s="34"/>
      <c r="V25" s="35"/>
      <c r="W25" s="35"/>
    </row>
    <row r="26" spans="1:23">
      <c r="A26" s="23">
        <v>44688</v>
      </c>
      <c r="B26" s="24">
        <v>5.0999999999999996</v>
      </c>
      <c r="C26" s="24">
        <v>2.57</v>
      </c>
      <c r="D26" s="24">
        <v>78.98</v>
      </c>
      <c r="E26" s="24">
        <v>130.53</v>
      </c>
      <c r="F26" s="25">
        <f t="shared" si="0"/>
        <v>665.70299999999997</v>
      </c>
      <c r="G26" s="25">
        <f t="shared" si="0"/>
        <v>335.46209999999996</v>
      </c>
      <c r="H26" s="25">
        <f t="shared" si="0"/>
        <v>10309.259400000001</v>
      </c>
      <c r="J26" s="24"/>
      <c r="K26" s="24"/>
      <c r="L26" s="26"/>
      <c r="M26" s="27"/>
      <c r="N26" s="24"/>
      <c r="O26" s="24"/>
      <c r="P26" s="28"/>
      <c r="Q26" s="31"/>
      <c r="R26" s="32"/>
      <c r="S26" s="32"/>
      <c r="T26" s="33"/>
      <c r="U26" s="34"/>
      <c r="V26" s="35"/>
      <c r="W26" s="35"/>
    </row>
    <row r="27" spans="1:23">
      <c r="A27" s="23">
        <v>44689</v>
      </c>
      <c r="B27" s="24">
        <v>4.8099999999999996</v>
      </c>
      <c r="C27" s="24">
        <v>2.71</v>
      </c>
      <c r="D27" s="24">
        <v>75.22</v>
      </c>
      <c r="E27" s="24">
        <v>130.53</v>
      </c>
      <c r="F27" s="25">
        <f t="shared" si="0"/>
        <v>627.84929999999997</v>
      </c>
      <c r="G27" s="25">
        <f t="shared" si="0"/>
        <v>353.73629999999997</v>
      </c>
      <c r="H27" s="25">
        <f t="shared" si="0"/>
        <v>9818.4665999999997</v>
      </c>
      <c r="J27" s="24"/>
      <c r="K27" s="24"/>
      <c r="L27" s="26"/>
      <c r="M27" s="27"/>
      <c r="N27" s="24"/>
      <c r="O27" s="24"/>
      <c r="P27" s="28"/>
      <c r="Q27" s="31"/>
      <c r="R27" s="32"/>
      <c r="S27" s="32"/>
      <c r="T27" s="33"/>
      <c r="U27" s="34"/>
      <c r="V27" s="35"/>
      <c r="W27" s="35"/>
    </row>
    <row r="28" spans="1:23">
      <c r="A28" s="23">
        <v>44690</v>
      </c>
      <c r="B28" s="24">
        <v>3.72</v>
      </c>
      <c r="C28" s="24">
        <v>1.89</v>
      </c>
      <c r="D28" s="24">
        <v>63.27</v>
      </c>
      <c r="E28" s="24">
        <v>130.69</v>
      </c>
      <c r="F28" s="25">
        <f t="shared" si="0"/>
        <v>486.16680000000002</v>
      </c>
      <c r="G28" s="25">
        <f t="shared" si="0"/>
        <v>247.00409999999999</v>
      </c>
      <c r="H28" s="25">
        <f t="shared" si="0"/>
        <v>8268.7563000000009</v>
      </c>
      <c r="J28" s="24"/>
      <c r="K28" s="24"/>
      <c r="L28" s="26"/>
      <c r="M28" s="27"/>
      <c r="N28" s="24"/>
      <c r="O28" s="24"/>
      <c r="P28" s="28"/>
      <c r="Q28" s="31"/>
      <c r="R28" s="32"/>
      <c r="S28" s="32"/>
      <c r="T28" s="33"/>
      <c r="U28" s="34"/>
      <c r="V28" s="35"/>
      <c r="W28" s="35"/>
    </row>
    <row r="29" spans="1:23">
      <c r="A29" s="23">
        <v>44691</v>
      </c>
      <c r="B29" s="24">
        <v>3.8</v>
      </c>
      <c r="C29" s="24">
        <v>1.8</v>
      </c>
      <c r="D29" s="24">
        <v>66.77</v>
      </c>
      <c r="E29" s="24">
        <v>130.35</v>
      </c>
      <c r="F29" s="25">
        <f t="shared" si="0"/>
        <v>495.32999999999993</v>
      </c>
      <c r="G29" s="25">
        <f t="shared" si="0"/>
        <v>234.63</v>
      </c>
      <c r="H29" s="25">
        <f t="shared" si="0"/>
        <v>8703.4694999999992</v>
      </c>
      <c r="J29" s="24"/>
      <c r="K29" s="24"/>
      <c r="L29" s="26"/>
      <c r="M29" s="27"/>
      <c r="N29" s="24"/>
      <c r="O29" s="24"/>
      <c r="P29" s="28"/>
      <c r="Q29" s="31"/>
      <c r="R29" s="32"/>
      <c r="S29" s="32"/>
      <c r="T29" s="33"/>
      <c r="U29" s="34"/>
      <c r="V29" s="35"/>
      <c r="W29" s="35"/>
    </row>
    <row r="30" spans="1:23">
      <c r="A30" s="23">
        <v>44692</v>
      </c>
      <c r="B30" s="24">
        <v>2.79</v>
      </c>
      <c r="C30" s="24">
        <v>1.29</v>
      </c>
      <c r="D30" s="24">
        <v>50.21</v>
      </c>
      <c r="E30" s="24">
        <v>130.35</v>
      </c>
      <c r="F30" s="25">
        <f t="shared" si="0"/>
        <v>363.67649999999998</v>
      </c>
      <c r="G30" s="25">
        <f t="shared" si="0"/>
        <v>168.1515</v>
      </c>
      <c r="H30" s="25">
        <f t="shared" si="0"/>
        <v>6544.8734999999997</v>
      </c>
      <c r="J30" s="24"/>
      <c r="K30" s="24"/>
      <c r="L30" s="26"/>
      <c r="M30" s="27"/>
      <c r="N30" s="24"/>
      <c r="O30" s="24"/>
      <c r="P30" s="28"/>
      <c r="Q30" s="31"/>
      <c r="R30" s="32"/>
      <c r="S30" s="32"/>
      <c r="T30" s="33"/>
      <c r="U30" s="34"/>
      <c r="V30" s="35"/>
      <c r="W30" s="35"/>
    </row>
    <row r="31" spans="1:23">
      <c r="A31" s="23">
        <v>44693</v>
      </c>
      <c r="B31" s="24">
        <v>2.4900000000000002</v>
      </c>
      <c r="C31" s="24">
        <v>1.17</v>
      </c>
      <c r="D31" s="24">
        <v>44.68</v>
      </c>
      <c r="E31" s="24">
        <v>128.74</v>
      </c>
      <c r="F31" s="25">
        <f t="shared" si="0"/>
        <v>320.56260000000003</v>
      </c>
      <c r="G31" s="25">
        <f t="shared" si="0"/>
        <v>150.6258</v>
      </c>
      <c r="H31" s="25">
        <f t="shared" si="0"/>
        <v>5752.1032000000005</v>
      </c>
      <c r="J31" s="24"/>
      <c r="K31" s="24"/>
      <c r="L31" s="26"/>
      <c r="M31" s="27"/>
      <c r="N31" s="24"/>
      <c r="O31" s="24"/>
      <c r="P31" s="28"/>
      <c r="Q31" s="31"/>
      <c r="R31" s="32"/>
      <c r="S31" s="32"/>
      <c r="T31" s="33"/>
      <c r="U31" s="34"/>
      <c r="V31" s="35"/>
      <c r="W31" s="35"/>
    </row>
    <row r="32" spans="1:23">
      <c r="A32" s="23">
        <v>44694</v>
      </c>
      <c r="B32" s="24">
        <v>2.92</v>
      </c>
      <c r="C32" s="24">
        <v>1.48</v>
      </c>
      <c r="D32" s="24">
        <v>48.59</v>
      </c>
      <c r="E32" s="24">
        <v>128.84</v>
      </c>
      <c r="F32" s="25">
        <f t="shared" si="0"/>
        <v>376.21280000000002</v>
      </c>
      <c r="G32" s="25">
        <f t="shared" si="0"/>
        <v>190.6832</v>
      </c>
      <c r="H32" s="25">
        <f t="shared" si="0"/>
        <v>6260.3356000000003</v>
      </c>
      <c r="J32" s="24"/>
      <c r="K32" s="24"/>
      <c r="L32" s="26"/>
      <c r="M32" s="27"/>
      <c r="N32" s="24"/>
      <c r="O32" s="24"/>
      <c r="P32" s="28"/>
      <c r="Q32" s="31"/>
      <c r="R32" s="32"/>
      <c r="S32" s="32"/>
      <c r="T32" s="33"/>
      <c r="U32" s="34"/>
      <c r="V32" s="35"/>
      <c r="W32" s="35"/>
    </row>
    <row r="33" spans="1:24">
      <c r="A33" s="23">
        <v>44695</v>
      </c>
      <c r="B33" s="24">
        <v>2.99</v>
      </c>
      <c r="C33" s="24">
        <v>1.53</v>
      </c>
      <c r="D33" s="24">
        <v>52.42</v>
      </c>
      <c r="E33" s="24">
        <v>129.24</v>
      </c>
      <c r="F33" s="25">
        <f t="shared" si="0"/>
        <v>386.42760000000004</v>
      </c>
      <c r="G33" s="25">
        <f t="shared" si="0"/>
        <v>197.73720000000003</v>
      </c>
      <c r="H33" s="25">
        <f t="shared" si="0"/>
        <v>6774.7608000000009</v>
      </c>
      <c r="J33" s="24"/>
      <c r="K33" s="24"/>
      <c r="L33" s="26"/>
      <c r="M33" s="27"/>
      <c r="N33" s="24"/>
      <c r="O33" s="24"/>
      <c r="P33" s="28"/>
      <c r="Q33" s="31"/>
      <c r="R33" s="32"/>
      <c r="S33" s="32"/>
      <c r="T33" s="33"/>
      <c r="U33" s="34"/>
      <c r="V33" s="35"/>
      <c r="W33" s="35"/>
    </row>
    <row r="34" spans="1:24">
      <c r="A34" s="23">
        <v>44696</v>
      </c>
      <c r="B34" s="24">
        <v>3.18</v>
      </c>
      <c r="C34" s="24">
        <v>1.62</v>
      </c>
      <c r="D34" s="24">
        <v>58.81</v>
      </c>
      <c r="E34" s="24">
        <v>129.24</v>
      </c>
      <c r="F34" s="25">
        <f t="shared" si="0"/>
        <v>410.98320000000007</v>
      </c>
      <c r="G34" s="25">
        <f t="shared" si="0"/>
        <v>209.36880000000002</v>
      </c>
      <c r="H34" s="25">
        <f t="shared" si="0"/>
        <v>7600.6044000000011</v>
      </c>
      <c r="J34" s="36">
        <v>169.03</v>
      </c>
      <c r="K34" s="36">
        <v>161.32</v>
      </c>
      <c r="L34" s="37">
        <v>0</v>
      </c>
      <c r="M34" s="38">
        <v>8.9116199999999992</v>
      </c>
      <c r="N34" s="36">
        <v>0</v>
      </c>
      <c r="O34" s="36">
        <v>0</v>
      </c>
      <c r="P34" s="39">
        <v>4.6079999999999997</v>
      </c>
      <c r="Q34" s="40">
        <f>(L34+M34)*D34</f>
        <v>524.0923722</v>
      </c>
      <c r="R34" s="41">
        <f>(J34+N34)*B34</f>
        <v>537.5154</v>
      </c>
      <c r="S34" s="41">
        <f>(K34+O34)*C34</f>
        <v>261.33839999999998</v>
      </c>
      <c r="T34" s="42">
        <f>P34*1</f>
        <v>4.6079999999999997</v>
      </c>
      <c r="U34" s="43">
        <f>SUM(Q34:T34)*E34</f>
        <v>171573.10121512803</v>
      </c>
      <c r="V34" s="44"/>
      <c r="W34" s="25">
        <f>IF(U34=0,0,SUM(U34,$V$13:V34))</f>
        <v>171573.10121512803</v>
      </c>
      <c r="X34" s="45"/>
    </row>
    <row r="35" spans="1:24">
      <c r="A35" s="23">
        <v>44697</v>
      </c>
      <c r="B35" s="24">
        <v>3.08</v>
      </c>
      <c r="C35" s="24">
        <v>1.43</v>
      </c>
      <c r="D35" s="24">
        <v>53.65</v>
      </c>
      <c r="E35" s="24">
        <v>128.79</v>
      </c>
      <c r="F35" s="25">
        <f t="shared" si="0"/>
        <v>396.67320000000001</v>
      </c>
      <c r="G35" s="25">
        <f t="shared" si="0"/>
        <v>184.16969999999998</v>
      </c>
      <c r="H35" s="25">
        <f t="shared" si="0"/>
        <v>6909.5834999999997</v>
      </c>
      <c r="J35" s="36">
        <v>33.36</v>
      </c>
      <c r="K35" s="36">
        <v>121.32</v>
      </c>
      <c r="L35" s="37">
        <v>0</v>
      </c>
      <c r="M35" s="38">
        <v>21.36</v>
      </c>
      <c r="N35" s="36">
        <v>0</v>
      </c>
      <c r="O35" s="36">
        <v>0</v>
      </c>
      <c r="P35" s="39">
        <v>4.6079999999999997</v>
      </c>
      <c r="Q35" s="40">
        <f t="shared" ref="Q35:Q147" si="1">(L35+M35)*D35</f>
        <v>1145.9639999999999</v>
      </c>
      <c r="R35" s="41">
        <f t="shared" ref="R35:S147" si="2">(J35+N35)*B35</f>
        <v>102.7488</v>
      </c>
      <c r="S35" s="41">
        <f t="shared" si="2"/>
        <v>173.48759999999999</v>
      </c>
      <c r="T35" s="42">
        <f t="shared" ref="T35:T147" si="3">P35*1</f>
        <v>4.6079999999999997</v>
      </c>
      <c r="U35" s="43">
        <f t="shared" ref="U35:U147" si="4">SUM(Q35:T35)*E35</f>
        <v>183758.65383599998</v>
      </c>
      <c r="V35" s="44"/>
      <c r="W35" s="25">
        <f>IF(U35=0,0,SUM(U35,$V$13:V35))</f>
        <v>183758.65383599998</v>
      </c>
      <c r="X35" s="45"/>
    </row>
    <row r="36" spans="1:24">
      <c r="A36" s="23">
        <v>44698</v>
      </c>
      <c r="B36" s="24">
        <v>3.07</v>
      </c>
      <c r="C36" s="24">
        <v>1.58</v>
      </c>
      <c r="D36" s="24">
        <v>57.13</v>
      </c>
      <c r="E36" s="24">
        <v>129.28</v>
      </c>
      <c r="F36" s="25">
        <f t="shared" si="0"/>
        <v>396.88959999999997</v>
      </c>
      <c r="G36" s="25">
        <f t="shared" si="0"/>
        <v>204.26240000000001</v>
      </c>
      <c r="H36" s="25">
        <f t="shared" si="0"/>
        <v>7385.7664000000004</v>
      </c>
      <c r="J36" s="36">
        <v>59.02</v>
      </c>
      <c r="K36" s="36">
        <v>121.32</v>
      </c>
      <c r="L36" s="37">
        <v>0</v>
      </c>
      <c r="M36" s="38">
        <v>21.36</v>
      </c>
      <c r="N36" s="36">
        <v>0</v>
      </c>
      <c r="O36" s="36">
        <v>0</v>
      </c>
      <c r="P36" s="39">
        <v>4.6079999999999997</v>
      </c>
      <c r="Q36" s="40">
        <f t="shared" si="1"/>
        <v>1220.2968000000001</v>
      </c>
      <c r="R36" s="41">
        <f t="shared" si="2"/>
        <v>181.19139999999999</v>
      </c>
      <c r="S36" s="41">
        <f t="shared" si="2"/>
        <v>191.68559999999999</v>
      </c>
      <c r="T36" s="42">
        <f t="shared" si="3"/>
        <v>4.6079999999999997</v>
      </c>
      <c r="U36" s="43">
        <f t="shared" si="4"/>
        <v>206561.23110400001</v>
      </c>
      <c r="V36" s="44"/>
      <c r="W36" s="25">
        <f>IF(U36=0,0,SUM(U36,$V$13:V36))</f>
        <v>206561.23110400001</v>
      </c>
      <c r="X36" s="45"/>
    </row>
    <row r="37" spans="1:24">
      <c r="A37" s="23">
        <v>44699</v>
      </c>
      <c r="B37" s="24">
        <v>2.89</v>
      </c>
      <c r="C37" s="24">
        <v>1.36</v>
      </c>
      <c r="D37" s="24">
        <v>49.76</v>
      </c>
      <c r="E37" s="24">
        <v>127.78</v>
      </c>
      <c r="F37" s="25">
        <f t="shared" si="0"/>
        <v>369.2842</v>
      </c>
      <c r="G37" s="25">
        <f t="shared" si="0"/>
        <v>173.78080000000003</v>
      </c>
      <c r="H37" s="25">
        <f t="shared" si="0"/>
        <v>6358.3328000000001</v>
      </c>
      <c r="J37" s="36">
        <v>14.88</v>
      </c>
      <c r="K37" s="36">
        <v>31.32</v>
      </c>
      <c r="L37" s="37">
        <v>11.75</v>
      </c>
      <c r="M37" s="38">
        <v>10.8665</v>
      </c>
      <c r="N37" s="36">
        <v>126.44799999999999</v>
      </c>
      <c r="O37" s="36">
        <v>0</v>
      </c>
      <c r="P37" s="39">
        <v>7.62</v>
      </c>
      <c r="Q37" s="40">
        <f t="shared" si="1"/>
        <v>1125.3970400000001</v>
      </c>
      <c r="R37" s="41">
        <f t="shared" si="2"/>
        <v>408.43792000000002</v>
      </c>
      <c r="S37" s="41">
        <f t="shared" si="2"/>
        <v>42.595200000000006</v>
      </c>
      <c r="T37" s="42">
        <f t="shared" si="3"/>
        <v>7.62</v>
      </c>
      <c r="U37" s="43">
        <f t="shared" si="4"/>
        <v>202409.92944480001</v>
      </c>
      <c r="V37" s="44"/>
      <c r="W37" s="25">
        <f>IF(U37=0,0,SUM(U37,$V$13:V37))</f>
        <v>202409.92944480001</v>
      </c>
      <c r="X37" s="45"/>
    </row>
    <row r="38" spans="1:24">
      <c r="A38" s="23">
        <v>44700</v>
      </c>
      <c r="B38" s="24">
        <v>2.98</v>
      </c>
      <c r="C38" s="24">
        <v>1.5</v>
      </c>
      <c r="D38" s="24">
        <v>52.21</v>
      </c>
      <c r="E38" s="24">
        <v>127.72</v>
      </c>
      <c r="F38" s="25">
        <f t="shared" si="0"/>
        <v>380.60559999999998</v>
      </c>
      <c r="G38" s="25">
        <f t="shared" si="0"/>
        <v>191.57999999999998</v>
      </c>
      <c r="H38" s="25">
        <f t="shared" si="0"/>
        <v>6668.2611999999999</v>
      </c>
      <c r="J38" s="36">
        <v>23.35</v>
      </c>
      <c r="K38" s="36">
        <v>31.32</v>
      </c>
      <c r="L38" s="37">
        <v>11.75</v>
      </c>
      <c r="M38" s="38">
        <v>10.8665</v>
      </c>
      <c r="N38" s="36">
        <v>126.44799999999999</v>
      </c>
      <c r="O38" s="36">
        <v>0</v>
      </c>
      <c r="P38" s="39">
        <v>7.62</v>
      </c>
      <c r="Q38" s="40">
        <f t="shared" si="1"/>
        <v>1180.8074650000001</v>
      </c>
      <c r="R38" s="41">
        <f t="shared" si="2"/>
        <v>446.39803999999998</v>
      </c>
      <c r="S38" s="41">
        <f t="shared" si="2"/>
        <v>46.980000000000004</v>
      </c>
      <c r="T38" s="42">
        <f t="shared" si="3"/>
        <v>7.62</v>
      </c>
      <c r="U38" s="43">
        <f t="shared" si="4"/>
        <v>214800.19909860002</v>
      </c>
      <c r="V38" s="44"/>
      <c r="W38" s="25">
        <f>IF(U38=0,0,SUM(U38,$V$13:V38))</f>
        <v>214800.19909860002</v>
      </c>
      <c r="X38" s="45"/>
    </row>
    <row r="39" spans="1:24">
      <c r="A39" s="23">
        <v>44701</v>
      </c>
      <c r="B39" s="24">
        <v>2.92</v>
      </c>
      <c r="C39" s="24">
        <v>1.35</v>
      </c>
      <c r="D39" s="24">
        <v>49.54</v>
      </c>
      <c r="E39" s="24">
        <v>127.71</v>
      </c>
      <c r="F39" s="25">
        <f t="shared" si="0"/>
        <v>372.91319999999996</v>
      </c>
      <c r="G39" s="25">
        <f t="shared" si="0"/>
        <v>172.4085</v>
      </c>
      <c r="H39" s="25">
        <f t="shared" si="0"/>
        <v>6326.7533999999996</v>
      </c>
      <c r="J39" s="36">
        <v>58.77</v>
      </c>
      <c r="K39" s="36">
        <v>21.32</v>
      </c>
      <c r="L39" s="37">
        <v>11.75</v>
      </c>
      <c r="M39" s="38">
        <v>10.87</v>
      </c>
      <c r="N39" s="36">
        <v>126.45</v>
      </c>
      <c r="O39" s="36">
        <v>0</v>
      </c>
      <c r="P39" s="39">
        <v>7.62</v>
      </c>
      <c r="Q39" s="40">
        <f t="shared" si="1"/>
        <v>1120.5947999999999</v>
      </c>
      <c r="R39" s="41">
        <f t="shared" si="2"/>
        <v>540.8424</v>
      </c>
      <c r="S39" s="41">
        <f t="shared" si="2"/>
        <v>28.782000000000004</v>
      </c>
      <c r="T39" s="42">
        <f t="shared" si="3"/>
        <v>7.62</v>
      </c>
      <c r="U39" s="43">
        <f t="shared" si="4"/>
        <v>216831.04423199996</v>
      </c>
      <c r="V39" s="44"/>
      <c r="W39" s="25">
        <f>IF(U39=0,0,SUM(U39,$V$13:V39))</f>
        <v>216831.04423199996</v>
      </c>
      <c r="X39" s="45"/>
    </row>
    <row r="40" spans="1:24">
      <c r="A40" s="23">
        <v>44702</v>
      </c>
      <c r="B40" s="24">
        <v>2.93</v>
      </c>
      <c r="C40" s="24">
        <v>1.36</v>
      </c>
      <c r="D40" s="24">
        <v>50.32</v>
      </c>
      <c r="E40" s="24">
        <v>127.71</v>
      </c>
      <c r="F40" s="25">
        <f t="shared" si="0"/>
        <v>374.19029999999998</v>
      </c>
      <c r="G40" s="25">
        <f t="shared" si="0"/>
        <v>173.68559999999999</v>
      </c>
      <c r="H40" s="25">
        <f t="shared" si="0"/>
        <v>6426.3671999999997</v>
      </c>
      <c r="J40" s="36">
        <v>91.42</v>
      </c>
      <c r="K40" s="36">
        <v>21.32</v>
      </c>
      <c r="L40" s="37">
        <v>0</v>
      </c>
      <c r="M40" s="38">
        <v>0</v>
      </c>
      <c r="N40" s="36">
        <v>126.45</v>
      </c>
      <c r="O40" s="36">
        <v>0</v>
      </c>
      <c r="P40" s="39">
        <v>124.81</v>
      </c>
      <c r="Q40" s="40">
        <f t="shared" si="1"/>
        <v>0</v>
      </c>
      <c r="R40" s="41">
        <f t="shared" si="2"/>
        <v>638.35910000000001</v>
      </c>
      <c r="S40" s="41">
        <f t="shared" si="2"/>
        <v>28.995200000000004</v>
      </c>
      <c r="T40" s="42">
        <f t="shared" si="3"/>
        <v>124.81</v>
      </c>
      <c r="U40" s="43">
        <f t="shared" si="4"/>
        <v>101167.30275299998</v>
      </c>
      <c r="V40" s="44">
        <v>126643</v>
      </c>
      <c r="W40" s="25">
        <f>IF(U40=0,0,SUM(U40,$V$13:V40))</f>
        <v>227810.302753</v>
      </c>
      <c r="X40" s="45"/>
    </row>
    <row r="41" spans="1:24">
      <c r="A41" s="23">
        <v>44703</v>
      </c>
      <c r="B41" s="24">
        <v>2.91</v>
      </c>
      <c r="C41" s="24">
        <v>1.42</v>
      </c>
      <c r="D41" s="24">
        <v>52.76</v>
      </c>
      <c r="E41" s="24">
        <v>127.77</v>
      </c>
      <c r="F41" s="25">
        <f t="shared" si="0"/>
        <v>371.8107</v>
      </c>
      <c r="G41" s="25">
        <f t="shared" si="0"/>
        <v>181.43339999999998</v>
      </c>
      <c r="H41" s="25">
        <f t="shared" si="0"/>
        <v>6741.1451999999999</v>
      </c>
      <c r="J41" s="36">
        <v>103.06</v>
      </c>
      <c r="K41" s="36">
        <v>21.32</v>
      </c>
      <c r="L41" s="37">
        <v>0</v>
      </c>
      <c r="M41" s="38">
        <v>0</v>
      </c>
      <c r="N41" s="36">
        <v>126.45</v>
      </c>
      <c r="O41" s="36">
        <v>0</v>
      </c>
      <c r="P41" s="39">
        <v>124.81</v>
      </c>
      <c r="Q41" s="40">
        <f t="shared" si="1"/>
        <v>0</v>
      </c>
      <c r="R41" s="41">
        <f t="shared" si="2"/>
        <v>667.8741</v>
      </c>
      <c r="S41" s="41">
        <f t="shared" si="2"/>
        <v>30.2744</v>
      </c>
      <c r="T41" s="42">
        <f t="shared" si="3"/>
        <v>124.81</v>
      </c>
      <c r="U41" s="43">
        <f t="shared" si="4"/>
        <v>105149.40754499999</v>
      </c>
      <c r="V41" s="44"/>
      <c r="W41" s="25">
        <f>IF(U41=0,0,SUM(U41,$V$13:V41))</f>
        <v>231792.40754499999</v>
      </c>
      <c r="X41" s="45"/>
    </row>
    <row r="42" spans="1:24">
      <c r="A42" s="23">
        <v>44704</v>
      </c>
      <c r="B42" s="24">
        <v>2.62</v>
      </c>
      <c r="C42" s="24">
        <v>1.37</v>
      </c>
      <c r="D42" s="24">
        <v>49.06</v>
      </c>
      <c r="E42" s="24">
        <v>127.71</v>
      </c>
      <c r="F42" s="25">
        <f t="shared" si="0"/>
        <v>334.60019999999997</v>
      </c>
      <c r="G42" s="25">
        <f t="shared" si="0"/>
        <v>174.96270000000001</v>
      </c>
      <c r="H42" s="25">
        <f t="shared" si="0"/>
        <v>6265.4525999999996</v>
      </c>
      <c r="J42" s="36">
        <v>103.48</v>
      </c>
      <c r="K42" s="36">
        <v>1.4</v>
      </c>
      <c r="L42" s="37">
        <f>13.3*94%</f>
        <v>12.502000000000001</v>
      </c>
      <c r="M42" s="38">
        <v>0</v>
      </c>
      <c r="N42" s="36">
        <v>0</v>
      </c>
      <c r="O42" s="36">
        <v>0</v>
      </c>
      <c r="P42" s="39">
        <v>124.81</v>
      </c>
      <c r="Q42" s="40">
        <f t="shared" si="1"/>
        <v>613.34812000000011</v>
      </c>
      <c r="R42" s="41">
        <f t="shared" si="2"/>
        <v>271.11760000000004</v>
      </c>
      <c r="S42" s="41">
        <f t="shared" si="2"/>
        <v>1.9179999999999999</v>
      </c>
      <c r="T42" s="42">
        <f t="shared" si="3"/>
        <v>124.81</v>
      </c>
      <c r="U42" s="43">
        <f t="shared" si="4"/>
        <v>129139.54998120002</v>
      </c>
      <c r="V42" s="44"/>
      <c r="W42" s="25">
        <f>IF(U42=0,0,SUM(U42,$V$13:V42))</f>
        <v>255782.54998120002</v>
      </c>
    </row>
    <row r="43" spans="1:24">
      <c r="A43" s="23">
        <v>44705</v>
      </c>
      <c r="B43" s="36">
        <v>2.68</v>
      </c>
      <c r="C43" s="36">
        <v>1.39</v>
      </c>
      <c r="D43" s="36">
        <v>49.78</v>
      </c>
      <c r="E43" s="36">
        <v>127.43</v>
      </c>
      <c r="F43" s="25">
        <f>B43*$E43</f>
        <v>341.51240000000001</v>
      </c>
      <c r="G43" s="25">
        <f t="shared" si="0"/>
        <v>177.1277</v>
      </c>
      <c r="H43" s="25">
        <f t="shared" si="0"/>
        <v>6343.4654</v>
      </c>
      <c r="J43" s="36">
        <v>124.51</v>
      </c>
      <c r="K43" s="36">
        <v>1.4</v>
      </c>
      <c r="L43" s="37">
        <v>0</v>
      </c>
      <c r="M43" s="38">
        <v>12.5099</v>
      </c>
      <c r="N43" s="36">
        <v>0</v>
      </c>
      <c r="O43" s="36">
        <v>0</v>
      </c>
      <c r="P43" s="39">
        <v>124.81</v>
      </c>
      <c r="Q43" s="40">
        <f t="shared" si="1"/>
        <v>622.74282200000005</v>
      </c>
      <c r="R43" s="41">
        <f t="shared" si="2"/>
        <v>333.68680000000006</v>
      </c>
      <c r="S43" s="41">
        <f t="shared" si="2"/>
        <v>1.9459999999999997</v>
      </c>
      <c r="T43" s="42">
        <f t="shared" si="3"/>
        <v>124.81</v>
      </c>
      <c r="U43" s="43">
        <f t="shared" si="4"/>
        <v>138030.34381146004</v>
      </c>
      <c r="V43" s="44"/>
      <c r="W43" s="25">
        <f>IF(U43=0,0,SUM(U43,$V$13:V43))</f>
        <v>264673.34381146007</v>
      </c>
    </row>
    <row r="44" spans="1:24">
      <c r="A44" s="23">
        <v>44706</v>
      </c>
      <c r="B44" s="36">
        <v>2.62</v>
      </c>
      <c r="C44" s="36">
        <v>1.399</v>
      </c>
      <c r="D44" s="36">
        <v>49.76</v>
      </c>
      <c r="E44" s="36">
        <v>126.85</v>
      </c>
      <c r="F44" s="25">
        <f t="shared" si="0"/>
        <v>332.34699999999998</v>
      </c>
      <c r="G44" s="25">
        <f t="shared" si="0"/>
        <v>177.46314999999998</v>
      </c>
      <c r="H44" s="25">
        <f t="shared" si="0"/>
        <v>6312.0559999999996</v>
      </c>
      <c r="J44" s="36">
        <v>128.35</v>
      </c>
      <c r="K44" s="36">
        <v>131.84</v>
      </c>
      <c r="L44" s="37">
        <v>0</v>
      </c>
      <c r="M44" s="38">
        <v>8.5098857399999996</v>
      </c>
      <c r="N44" s="36">
        <v>0</v>
      </c>
      <c r="O44" s="36">
        <v>0</v>
      </c>
      <c r="P44" s="39">
        <v>125.928</v>
      </c>
      <c r="Q44" s="40">
        <f t="shared" si="1"/>
        <v>423.45191442239997</v>
      </c>
      <c r="R44" s="41">
        <f t="shared" si="2"/>
        <v>336.27699999999999</v>
      </c>
      <c r="S44" s="41">
        <f t="shared" si="2"/>
        <v>184.44416000000001</v>
      </c>
      <c r="T44" s="42">
        <f t="shared" si="3"/>
        <v>125.928</v>
      </c>
      <c r="U44" s="43">
        <f t="shared" si="4"/>
        <v>135742.32129048143</v>
      </c>
      <c r="V44" s="44"/>
      <c r="W44" s="25">
        <f>IF(U44=0,0,SUM(U44,$V$13:V44))</f>
        <v>262385.32129048143</v>
      </c>
    </row>
    <row r="45" spans="1:24">
      <c r="A45" s="23">
        <v>44707</v>
      </c>
      <c r="B45" s="36"/>
      <c r="C45" s="36"/>
      <c r="D45" s="36"/>
      <c r="E45" s="36"/>
      <c r="F45" s="25">
        <f t="shared" si="0"/>
        <v>0</v>
      </c>
      <c r="G45" s="25">
        <f t="shared" si="0"/>
        <v>0</v>
      </c>
      <c r="H45" s="25">
        <f t="shared" si="0"/>
        <v>0</v>
      </c>
      <c r="J45" s="36"/>
      <c r="K45" s="36"/>
      <c r="L45" s="37"/>
      <c r="M45" s="38"/>
      <c r="N45" s="36"/>
      <c r="O45" s="36"/>
      <c r="P45" s="39"/>
      <c r="Q45" s="40">
        <f t="shared" si="1"/>
        <v>0</v>
      </c>
      <c r="R45" s="41">
        <f t="shared" si="2"/>
        <v>0</v>
      </c>
      <c r="S45" s="41">
        <f t="shared" si="2"/>
        <v>0</v>
      </c>
      <c r="T45" s="42">
        <f t="shared" si="3"/>
        <v>0</v>
      </c>
      <c r="U45" s="43">
        <f t="shared" si="4"/>
        <v>0</v>
      </c>
      <c r="V45" s="44"/>
      <c r="W45" s="25">
        <f>IF(U45=0,0,SUM(U45,$V$13:V45))</f>
        <v>0</v>
      </c>
    </row>
    <row r="46" spans="1:24">
      <c r="A46" s="23">
        <v>44708</v>
      </c>
      <c r="B46" s="36"/>
      <c r="C46" s="36"/>
      <c r="D46" s="36"/>
      <c r="E46" s="36"/>
      <c r="F46" s="25">
        <f t="shared" si="0"/>
        <v>0</v>
      </c>
      <c r="G46" s="25">
        <f t="shared" si="0"/>
        <v>0</v>
      </c>
      <c r="H46" s="25">
        <f t="shared" si="0"/>
        <v>0</v>
      </c>
      <c r="J46" s="36"/>
      <c r="K46" s="36"/>
      <c r="L46" s="37"/>
      <c r="M46" s="38"/>
      <c r="N46" s="36"/>
      <c r="O46" s="36"/>
      <c r="P46" s="39"/>
      <c r="Q46" s="40">
        <f t="shared" si="1"/>
        <v>0</v>
      </c>
      <c r="R46" s="41">
        <f t="shared" si="2"/>
        <v>0</v>
      </c>
      <c r="S46" s="41">
        <f t="shared" si="2"/>
        <v>0</v>
      </c>
      <c r="T46" s="42">
        <f t="shared" si="3"/>
        <v>0</v>
      </c>
      <c r="U46" s="43">
        <f t="shared" si="4"/>
        <v>0</v>
      </c>
      <c r="V46" s="44"/>
      <c r="W46" s="25">
        <f>IF(U46=0,0,SUM(U46,$V$13:V46))</f>
        <v>0</v>
      </c>
    </row>
    <row r="47" spans="1:24">
      <c r="A47" s="23">
        <v>44709</v>
      </c>
      <c r="B47" s="36"/>
      <c r="C47" s="36"/>
      <c r="D47" s="36"/>
      <c r="E47" s="36"/>
      <c r="F47" s="25">
        <f t="shared" si="0"/>
        <v>0</v>
      </c>
      <c r="G47" s="25">
        <f t="shared" si="0"/>
        <v>0</v>
      </c>
      <c r="H47" s="25">
        <f t="shared" si="0"/>
        <v>0</v>
      </c>
      <c r="J47" s="36"/>
      <c r="K47" s="36"/>
      <c r="L47" s="37"/>
      <c r="M47" s="38"/>
      <c r="N47" s="36"/>
      <c r="O47" s="36"/>
      <c r="P47" s="39"/>
      <c r="Q47" s="40">
        <f t="shared" si="1"/>
        <v>0</v>
      </c>
      <c r="R47" s="41">
        <f t="shared" si="2"/>
        <v>0</v>
      </c>
      <c r="S47" s="41">
        <f t="shared" si="2"/>
        <v>0</v>
      </c>
      <c r="T47" s="42">
        <f t="shared" si="3"/>
        <v>0</v>
      </c>
      <c r="U47" s="43">
        <f t="shared" si="4"/>
        <v>0</v>
      </c>
      <c r="V47" s="44"/>
      <c r="W47" s="25">
        <f>IF(U47=0,0,SUM(U47,$V$13:V47))</f>
        <v>0</v>
      </c>
    </row>
    <row r="48" spans="1:24">
      <c r="A48" s="23">
        <v>44710</v>
      </c>
      <c r="B48" s="36"/>
      <c r="C48" s="36"/>
      <c r="D48" s="36"/>
      <c r="E48" s="36"/>
      <c r="F48" s="25">
        <f t="shared" si="0"/>
        <v>0</v>
      </c>
      <c r="G48" s="25">
        <f t="shared" si="0"/>
        <v>0</v>
      </c>
      <c r="H48" s="25">
        <f t="shared" si="0"/>
        <v>0</v>
      </c>
      <c r="J48" s="36"/>
      <c r="K48" s="36"/>
      <c r="L48" s="37"/>
      <c r="M48" s="38"/>
      <c r="N48" s="36"/>
      <c r="O48" s="36"/>
      <c r="P48" s="39"/>
      <c r="Q48" s="40">
        <f t="shared" si="1"/>
        <v>0</v>
      </c>
      <c r="R48" s="41">
        <f t="shared" si="2"/>
        <v>0</v>
      </c>
      <c r="S48" s="41">
        <f t="shared" si="2"/>
        <v>0</v>
      </c>
      <c r="T48" s="42">
        <f t="shared" si="3"/>
        <v>0</v>
      </c>
      <c r="U48" s="43">
        <f t="shared" si="4"/>
        <v>0</v>
      </c>
      <c r="V48" s="44"/>
      <c r="W48" s="25">
        <f>IF(U48=0,0,SUM(U48,$V$13:V48))</f>
        <v>0</v>
      </c>
    </row>
    <row r="49" spans="1:23">
      <c r="A49" s="23">
        <v>44711</v>
      </c>
      <c r="B49" s="36"/>
      <c r="C49" s="36"/>
      <c r="D49" s="36"/>
      <c r="E49" s="36"/>
      <c r="F49" s="25">
        <f t="shared" si="0"/>
        <v>0</v>
      </c>
      <c r="G49" s="25">
        <f t="shared" si="0"/>
        <v>0</v>
      </c>
      <c r="H49" s="25">
        <f t="shared" si="0"/>
        <v>0</v>
      </c>
      <c r="J49" s="36"/>
      <c r="K49" s="36"/>
      <c r="L49" s="37"/>
      <c r="M49" s="38"/>
      <c r="N49" s="36"/>
      <c r="O49" s="36"/>
      <c r="P49" s="39"/>
      <c r="Q49" s="40">
        <f t="shared" si="1"/>
        <v>0</v>
      </c>
      <c r="R49" s="41">
        <f t="shared" si="2"/>
        <v>0</v>
      </c>
      <c r="S49" s="41">
        <f t="shared" si="2"/>
        <v>0</v>
      </c>
      <c r="T49" s="42">
        <f t="shared" si="3"/>
        <v>0</v>
      </c>
      <c r="U49" s="43">
        <f t="shared" si="4"/>
        <v>0</v>
      </c>
      <c r="V49" s="44"/>
      <c r="W49" s="25">
        <f>IF(U49=0,0,SUM(U49,$V$13:V49))</f>
        <v>0</v>
      </c>
    </row>
    <row r="50" spans="1:23">
      <c r="A50" s="23">
        <v>44712</v>
      </c>
      <c r="B50" s="36"/>
      <c r="C50" s="36"/>
      <c r="D50" s="36"/>
      <c r="E50" s="36"/>
      <c r="F50" s="25">
        <f t="shared" si="0"/>
        <v>0</v>
      </c>
      <c r="G50" s="25">
        <f t="shared" si="0"/>
        <v>0</v>
      </c>
      <c r="H50" s="25">
        <f t="shared" si="0"/>
        <v>0</v>
      </c>
      <c r="J50" s="36"/>
      <c r="K50" s="36"/>
      <c r="L50" s="37"/>
      <c r="M50" s="38"/>
      <c r="N50" s="36"/>
      <c r="O50" s="36"/>
      <c r="P50" s="39"/>
      <c r="Q50" s="40">
        <f t="shared" si="1"/>
        <v>0</v>
      </c>
      <c r="R50" s="41">
        <f t="shared" si="2"/>
        <v>0</v>
      </c>
      <c r="S50" s="41">
        <f t="shared" si="2"/>
        <v>0</v>
      </c>
      <c r="T50" s="42">
        <f t="shared" si="3"/>
        <v>0</v>
      </c>
      <c r="U50" s="43">
        <f t="shared" si="4"/>
        <v>0</v>
      </c>
      <c r="V50" s="44"/>
      <c r="W50" s="25">
        <f>IF(U50=0,0,SUM(U50,$V$13:V50))</f>
        <v>0</v>
      </c>
    </row>
    <row r="51" spans="1:23">
      <c r="A51" s="23">
        <v>44713</v>
      </c>
      <c r="B51" s="36"/>
      <c r="C51" s="36"/>
      <c r="D51" s="36"/>
      <c r="E51" s="36"/>
      <c r="F51" s="25">
        <f t="shared" si="0"/>
        <v>0</v>
      </c>
      <c r="G51" s="25">
        <f t="shared" si="0"/>
        <v>0</v>
      </c>
      <c r="H51" s="25">
        <f t="shared" si="0"/>
        <v>0</v>
      </c>
      <c r="J51" s="36"/>
      <c r="K51" s="36"/>
      <c r="L51" s="37"/>
      <c r="M51" s="38"/>
      <c r="N51" s="36"/>
      <c r="O51" s="36"/>
      <c r="P51" s="39"/>
      <c r="Q51" s="40">
        <f t="shared" si="1"/>
        <v>0</v>
      </c>
      <c r="R51" s="41">
        <f t="shared" si="2"/>
        <v>0</v>
      </c>
      <c r="S51" s="41">
        <f t="shared" si="2"/>
        <v>0</v>
      </c>
      <c r="T51" s="42">
        <f t="shared" si="3"/>
        <v>0</v>
      </c>
      <c r="U51" s="43">
        <f t="shared" si="4"/>
        <v>0</v>
      </c>
      <c r="V51" s="44"/>
      <c r="W51" s="25">
        <f>IF(U51=0,0,SUM(U51,$V$13:V51))</f>
        <v>0</v>
      </c>
    </row>
    <row r="52" spans="1:23">
      <c r="A52" s="23">
        <v>44714</v>
      </c>
      <c r="B52" s="36"/>
      <c r="C52" s="36"/>
      <c r="D52" s="36"/>
      <c r="E52" s="36"/>
      <c r="F52" s="25">
        <f t="shared" si="0"/>
        <v>0</v>
      </c>
      <c r="G52" s="25">
        <f t="shared" si="0"/>
        <v>0</v>
      </c>
      <c r="H52" s="25">
        <f t="shared" si="0"/>
        <v>0</v>
      </c>
      <c r="J52" s="36"/>
      <c r="K52" s="36"/>
      <c r="L52" s="37"/>
      <c r="M52" s="38"/>
      <c r="N52" s="36"/>
      <c r="O52" s="36"/>
      <c r="P52" s="39"/>
      <c r="Q52" s="40">
        <f t="shared" si="1"/>
        <v>0</v>
      </c>
      <c r="R52" s="41">
        <f t="shared" si="2"/>
        <v>0</v>
      </c>
      <c r="S52" s="41">
        <f t="shared" si="2"/>
        <v>0</v>
      </c>
      <c r="T52" s="42">
        <f t="shared" si="3"/>
        <v>0</v>
      </c>
      <c r="U52" s="43">
        <f t="shared" si="4"/>
        <v>0</v>
      </c>
      <c r="V52" s="44"/>
      <c r="W52" s="25">
        <f>IF(U52=0,0,SUM(U52,$V$13:V52))</f>
        <v>0</v>
      </c>
    </row>
    <row r="53" spans="1:23">
      <c r="A53" s="23">
        <v>44715</v>
      </c>
      <c r="B53" s="36"/>
      <c r="C53" s="36"/>
      <c r="D53" s="36"/>
      <c r="E53" s="36"/>
      <c r="F53" s="25">
        <f t="shared" si="0"/>
        <v>0</v>
      </c>
      <c r="G53" s="25">
        <f t="shared" si="0"/>
        <v>0</v>
      </c>
      <c r="H53" s="25">
        <f t="shared" si="0"/>
        <v>0</v>
      </c>
      <c r="J53" s="36"/>
      <c r="K53" s="36"/>
      <c r="L53" s="37"/>
      <c r="M53" s="38"/>
      <c r="N53" s="36"/>
      <c r="O53" s="36"/>
      <c r="P53" s="39"/>
      <c r="Q53" s="40">
        <f t="shared" si="1"/>
        <v>0</v>
      </c>
      <c r="R53" s="41">
        <f t="shared" si="2"/>
        <v>0</v>
      </c>
      <c r="S53" s="41">
        <f t="shared" si="2"/>
        <v>0</v>
      </c>
      <c r="T53" s="42">
        <f t="shared" si="3"/>
        <v>0</v>
      </c>
      <c r="U53" s="43">
        <f t="shared" si="4"/>
        <v>0</v>
      </c>
      <c r="V53" s="44"/>
      <c r="W53" s="25">
        <f>IF(U53=0,0,SUM(U53,$V$13:V53))</f>
        <v>0</v>
      </c>
    </row>
    <row r="54" spans="1:23">
      <c r="A54" s="23">
        <v>44716</v>
      </c>
      <c r="B54" s="36"/>
      <c r="C54" s="36"/>
      <c r="D54" s="36"/>
      <c r="E54" s="36"/>
      <c r="F54" s="25">
        <f t="shared" si="0"/>
        <v>0</v>
      </c>
      <c r="G54" s="25">
        <f t="shared" si="0"/>
        <v>0</v>
      </c>
      <c r="H54" s="25">
        <f t="shared" si="0"/>
        <v>0</v>
      </c>
      <c r="J54" s="36"/>
      <c r="K54" s="36"/>
      <c r="L54" s="37"/>
      <c r="M54" s="38"/>
      <c r="N54" s="36"/>
      <c r="O54" s="36"/>
      <c r="P54" s="39"/>
      <c r="Q54" s="40">
        <f t="shared" si="1"/>
        <v>0</v>
      </c>
      <c r="R54" s="41">
        <f t="shared" si="2"/>
        <v>0</v>
      </c>
      <c r="S54" s="41">
        <f t="shared" si="2"/>
        <v>0</v>
      </c>
      <c r="T54" s="42">
        <f t="shared" si="3"/>
        <v>0</v>
      </c>
      <c r="U54" s="43">
        <f t="shared" si="4"/>
        <v>0</v>
      </c>
      <c r="V54" s="44"/>
      <c r="W54" s="25">
        <f>IF(U54=0,0,SUM(U54,$V$13:V54))</f>
        <v>0</v>
      </c>
    </row>
    <row r="55" spans="1:23">
      <c r="A55" s="23">
        <v>44717</v>
      </c>
      <c r="B55" s="36"/>
      <c r="C55" s="36"/>
      <c r="D55" s="36"/>
      <c r="E55" s="36"/>
      <c r="F55" s="25">
        <f t="shared" si="0"/>
        <v>0</v>
      </c>
      <c r="G55" s="25">
        <f t="shared" si="0"/>
        <v>0</v>
      </c>
      <c r="H55" s="25">
        <f t="shared" si="0"/>
        <v>0</v>
      </c>
      <c r="J55" s="36"/>
      <c r="K55" s="36"/>
      <c r="L55" s="37"/>
      <c r="M55" s="38"/>
      <c r="N55" s="36"/>
      <c r="O55" s="36"/>
      <c r="P55" s="39"/>
      <c r="Q55" s="40">
        <f t="shared" si="1"/>
        <v>0</v>
      </c>
      <c r="R55" s="41">
        <f t="shared" si="2"/>
        <v>0</v>
      </c>
      <c r="S55" s="41">
        <f t="shared" si="2"/>
        <v>0</v>
      </c>
      <c r="T55" s="42">
        <f t="shared" si="3"/>
        <v>0</v>
      </c>
      <c r="U55" s="43">
        <f t="shared" si="4"/>
        <v>0</v>
      </c>
      <c r="V55" s="44"/>
      <c r="W55" s="25">
        <f>IF(U55=0,0,SUM(U55,$V$13:V55))</f>
        <v>0</v>
      </c>
    </row>
    <row r="56" spans="1:23">
      <c r="A56" s="23">
        <v>44718</v>
      </c>
      <c r="B56" s="36"/>
      <c r="C56" s="36"/>
      <c r="D56" s="36"/>
      <c r="E56" s="36"/>
      <c r="F56" s="25">
        <f t="shared" si="0"/>
        <v>0</v>
      </c>
      <c r="G56" s="25">
        <f t="shared" si="0"/>
        <v>0</v>
      </c>
      <c r="H56" s="25">
        <f t="shared" si="0"/>
        <v>0</v>
      </c>
      <c r="J56" s="36"/>
      <c r="K56" s="36"/>
      <c r="L56" s="37"/>
      <c r="M56" s="38"/>
      <c r="N56" s="36"/>
      <c r="O56" s="36"/>
      <c r="P56" s="39"/>
      <c r="Q56" s="40">
        <f t="shared" si="1"/>
        <v>0</v>
      </c>
      <c r="R56" s="41">
        <f t="shared" si="2"/>
        <v>0</v>
      </c>
      <c r="S56" s="41">
        <f t="shared" si="2"/>
        <v>0</v>
      </c>
      <c r="T56" s="42">
        <f t="shared" si="3"/>
        <v>0</v>
      </c>
      <c r="U56" s="43">
        <f t="shared" si="4"/>
        <v>0</v>
      </c>
      <c r="V56" s="44"/>
      <c r="W56" s="25">
        <f>IF(U56=0,0,SUM(U56,$V$13:V56))</f>
        <v>0</v>
      </c>
    </row>
    <row r="57" spans="1:23">
      <c r="A57" s="23">
        <v>44719</v>
      </c>
      <c r="B57" s="36"/>
      <c r="C57" s="36"/>
      <c r="D57" s="36"/>
      <c r="E57" s="36"/>
      <c r="F57" s="25">
        <f t="shared" si="0"/>
        <v>0</v>
      </c>
      <c r="G57" s="25">
        <f t="shared" si="0"/>
        <v>0</v>
      </c>
      <c r="H57" s="25">
        <f t="shared" si="0"/>
        <v>0</v>
      </c>
      <c r="J57" s="36"/>
      <c r="K57" s="36"/>
      <c r="L57" s="37"/>
      <c r="M57" s="38"/>
      <c r="N57" s="36"/>
      <c r="O57" s="36"/>
      <c r="P57" s="39"/>
      <c r="Q57" s="40">
        <f t="shared" si="1"/>
        <v>0</v>
      </c>
      <c r="R57" s="41">
        <f t="shared" si="2"/>
        <v>0</v>
      </c>
      <c r="S57" s="41">
        <f t="shared" si="2"/>
        <v>0</v>
      </c>
      <c r="T57" s="42">
        <f t="shared" si="3"/>
        <v>0</v>
      </c>
      <c r="U57" s="43">
        <f t="shared" si="4"/>
        <v>0</v>
      </c>
      <c r="V57" s="44"/>
      <c r="W57" s="25">
        <f>IF(U57=0,0,SUM(U57,$V$13:V57))</f>
        <v>0</v>
      </c>
    </row>
    <row r="58" spans="1:23">
      <c r="A58" s="23">
        <v>44720</v>
      </c>
      <c r="B58" s="36"/>
      <c r="C58" s="36"/>
      <c r="D58" s="36"/>
      <c r="E58" s="36"/>
      <c r="F58" s="25">
        <f t="shared" si="0"/>
        <v>0</v>
      </c>
      <c r="G58" s="25">
        <f t="shared" si="0"/>
        <v>0</v>
      </c>
      <c r="H58" s="25">
        <f t="shared" si="0"/>
        <v>0</v>
      </c>
      <c r="J58" s="36"/>
      <c r="K58" s="36"/>
      <c r="L58" s="37"/>
      <c r="M58" s="38"/>
      <c r="N58" s="36"/>
      <c r="O58" s="36"/>
      <c r="P58" s="39"/>
      <c r="Q58" s="40">
        <f t="shared" si="1"/>
        <v>0</v>
      </c>
      <c r="R58" s="41">
        <f t="shared" si="2"/>
        <v>0</v>
      </c>
      <c r="S58" s="41">
        <f t="shared" si="2"/>
        <v>0</v>
      </c>
      <c r="T58" s="42">
        <f t="shared" si="3"/>
        <v>0</v>
      </c>
      <c r="U58" s="43">
        <f t="shared" si="4"/>
        <v>0</v>
      </c>
      <c r="V58" s="44"/>
      <c r="W58" s="25">
        <f>IF(U58=0,0,SUM(U58,$V$13:V58))</f>
        <v>0</v>
      </c>
    </row>
    <row r="59" spans="1:23">
      <c r="A59" s="23">
        <v>44721</v>
      </c>
      <c r="B59" s="36"/>
      <c r="C59" s="36"/>
      <c r="D59" s="36"/>
      <c r="E59" s="36"/>
      <c r="F59" s="25">
        <f t="shared" si="0"/>
        <v>0</v>
      </c>
      <c r="G59" s="25">
        <f t="shared" si="0"/>
        <v>0</v>
      </c>
      <c r="H59" s="25">
        <f t="shared" si="0"/>
        <v>0</v>
      </c>
      <c r="J59" s="36"/>
      <c r="K59" s="36"/>
      <c r="L59" s="37"/>
      <c r="M59" s="38"/>
      <c r="N59" s="36"/>
      <c r="O59" s="36"/>
      <c r="P59" s="39"/>
      <c r="Q59" s="40">
        <f t="shared" si="1"/>
        <v>0</v>
      </c>
      <c r="R59" s="41">
        <f t="shared" si="2"/>
        <v>0</v>
      </c>
      <c r="S59" s="41">
        <f t="shared" si="2"/>
        <v>0</v>
      </c>
      <c r="T59" s="42">
        <f t="shared" si="3"/>
        <v>0</v>
      </c>
      <c r="U59" s="43">
        <f t="shared" si="4"/>
        <v>0</v>
      </c>
      <c r="V59" s="44"/>
      <c r="W59" s="25">
        <f>IF(U59=0,0,SUM(U59,$V$13:V59))</f>
        <v>0</v>
      </c>
    </row>
    <row r="60" spans="1:23">
      <c r="A60" s="23">
        <v>44722</v>
      </c>
      <c r="B60" s="36"/>
      <c r="C60" s="36"/>
      <c r="D60" s="36"/>
      <c r="E60" s="36"/>
      <c r="F60" s="25">
        <f t="shared" si="0"/>
        <v>0</v>
      </c>
      <c r="G60" s="25">
        <f t="shared" si="0"/>
        <v>0</v>
      </c>
      <c r="H60" s="25">
        <f t="shared" si="0"/>
        <v>0</v>
      </c>
      <c r="J60" s="36"/>
      <c r="K60" s="36"/>
      <c r="L60" s="37"/>
      <c r="M60" s="38"/>
      <c r="N60" s="36"/>
      <c r="O60" s="36"/>
      <c r="P60" s="39"/>
      <c r="Q60" s="40">
        <f t="shared" si="1"/>
        <v>0</v>
      </c>
      <c r="R60" s="41">
        <f t="shared" si="2"/>
        <v>0</v>
      </c>
      <c r="S60" s="41">
        <f t="shared" si="2"/>
        <v>0</v>
      </c>
      <c r="T60" s="42">
        <f t="shared" si="3"/>
        <v>0</v>
      </c>
      <c r="U60" s="43">
        <f t="shared" si="4"/>
        <v>0</v>
      </c>
      <c r="V60" s="44"/>
      <c r="W60" s="25">
        <f>IF(U60=0,0,SUM(U60,$V$13:V60))</f>
        <v>0</v>
      </c>
    </row>
    <row r="61" spans="1:23">
      <c r="A61" s="23">
        <v>44723</v>
      </c>
      <c r="B61" s="36"/>
      <c r="C61" s="36"/>
      <c r="D61" s="36"/>
      <c r="E61" s="36"/>
      <c r="F61" s="25">
        <f t="shared" si="0"/>
        <v>0</v>
      </c>
      <c r="G61" s="25">
        <f t="shared" si="0"/>
        <v>0</v>
      </c>
      <c r="H61" s="25">
        <f t="shared" si="0"/>
        <v>0</v>
      </c>
      <c r="J61" s="36"/>
      <c r="K61" s="36"/>
      <c r="L61" s="37"/>
      <c r="M61" s="38"/>
      <c r="N61" s="36"/>
      <c r="O61" s="36"/>
      <c r="P61" s="39"/>
      <c r="Q61" s="40">
        <f t="shared" si="1"/>
        <v>0</v>
      </c>
      <c r="R61" s="41">
        <f t="shared" si="2"/>
        <v>0</v>
      </c>
      <c r="S61" s="41">
        <f t="shared" si="2"/>
        <v>0</v>
      </c>
      <c r="T61" s="42">
        <f t="shared" si="3"/>
        <v>0</v>
      </c>
      <c r="U61" s="43">
        <f t="shared" si="4"/>
        <v>0</v>
      </c>
      <c r="V61" s="44"/>
      <c r="W61" s="25">
        <f>IF(U61=0,0,SUM(U61,$V$13:V61))</f>
        <v>0</v>
      </c>
    </row>
    <row r="62" spans="1:23">
      <c r="A62" s="23">
        <v>44724</v>
      </c>
      <c r="B62" s="36"/>
      <c r="C62" s="36"/>
      <c r="D62" s="36"/>
      <c r="E62" s="36"/>
      <c r="F62" s="25">
        <f t="shared" si="0"/>
        <v>0</v>
      </c>
      <c r="G62" s="25">
        <f t="shared" si="0"/>
        <v>0</v>
      </c>
      <c r="H62" s="25">
        <f t="shared" si="0"/>
        <v>0</v>
      </c>
      <c r="J62" s="36"/>
      <c r="K62" s="36"/>
      <c r="L62" s="37"/>
      <c r="M62" s="38"/>
      <c r="N62" s="36"/>
      <c r="O62" s="36"/>
      <c r="P62" s="39"/>
      <c r="Q62" s="40">
        <f t="shared" si="1"/>
        <v>0</v>
      </c>
      <c r="R62" s="41">
        <f t="shared" si="2"/>
        <v>0</v>
      </c>
      <c r="S62" s="41">
        <f t="shared" si="2"/>
        <v>0</v>
      </c>
      <c r="T62" s="42">
        <f t="shared" si="3"/>
        <v>0</v>
      </c>
      <c r="U62" s="43">
        <f t="shared" si="4"/>
        <v>0</v>
      </c>
      <c r="V62" s="44"/>
      <c r="W62" s="25">
        <f>IF(U62=0,0,SUM(U62,$V$13:V62))</f>
        <v>0</v>
      </c>
    </row>
    <row r="63" spans="1:23">
      <c r="A63" s="23">
        <v>44725</v>
      </c>
      <c r="B63" s="36"/>
      <c r="C63" s="36"/>
      <c r="D63" s="36"/>
      <c r="E63" s="36"/>
      <c r="F63" s="25">
        <f t="shared" si="0"/>
        <v>0</v>
      </c>
      <c r="G63" s="25">
        <f t="shared" si="0"/>
        <v>0</v>
      </c>
      <c r="H63" s="25">
        <f t="shared" si="0"/>
        <v>0</v>
      </c>
      <c r="J63" s="36"/>
      <c r="K63" s="36"/>
      <c r="L63" s="37"/>
      <c r="M63" s="38"/>
      <c r="N63" s="36"/>
      <c r="O63" s="36"/>
      <c r="P63" s="39"/>
      <c r="Q63" s="40">
        <f t="shared" si="1"/>
        <v>0</v>
      </c>
      <c r="R63" s="41">
        <f t="shared" si="2"/>
        <v>0</v>
      </c>
      <c r="S63" s="41">
        <f t="shared" si="2"/>
        <v>0</v>
      </c>
      <c r="T63" s="42">
        <f t="shared" si="3"/>
        <v>0</v>
      </c>
      <c r="U63" s="43">
        <f t="shared" si="4"/>
        <v>0</v>
      </c>
      <c r="V63" s="44"/>
      <c r="W63" s="25">
        <f>IF(U63=0,0,SUM(U63,$V$13:V63))</f>
        <v>0</v>
      </c>
    </row>
    <row r="64" spans="1:23">
      <c r="A64" s="23">
        <v>44726</v>
      </c>
      <c r="B64" s="36"/>
      <c r="C64" s="36"/>
      <c r="D64" s="36"/>
      <c r="E64" s="36"/>
      <c r="F64" s="25">
        <f t="shared" si="0"/>
        <v>0</v>
      </c>
      <c r="G64" s="25">
        <f t="shared" si="0"/>
        <v>0</v>
      </c>
      <c r="H64" s="25">
        <f t="shared" si="0"/>
        <v>0</v>
      </c>
      <c r="J64" s="36"/>
      <c r="K64" s="36"/>
      <c r="L64" s="37"/>
      <c r="M64" s="38"/>
      <c r="N64" s="36"/>
      <c r="O64" s="36"/>
      <c r="P64" s="39"/>
      <c r="Q64" s="40">
        <f t="shared" si="1"/>
        <v>0</v>
      </c>
      <c r="R64" s="41">
        <f t="shared" si="2"/>
        <v>0</v>
      </c>
      <c r="S64" s="41">
        <f t="shared" si="2"/>
        <v>0</v>
      </c>
      <c r="T64" s="42">
        <f t="shared" si="3"/>
        <v>0</v>
      </c>
      <c r="U64" s="43">
        <f t="shared" si="4"/>
        <v>0</v>
      </c>
      <c r="V64" s="44"/>
      <c r="W64" s="25">
        <f>IF(U64=0,0,SUM(U64,$V$13:V64))</f>
        <v>0</v>
      </c>
    </row>
    <row r="65" spans="1:23">
      <c r="A65" s="23">
        <v>44727</v>
      </c>
      <c r="B65" s="36"/>
      <c r="C65" s="36"/>
      <c r="D65" s="36"/>
      <c r="E65" s="36"/>
      <c r="F65" s="25">
        <f t="shared" si="0"/>
        <v>0</v>
      </c>
      <c r="G65" s="25">
        <f t="shared" si="0"/>
        <v>0</v>
      </c>
      <c r="H65" s="25">
        <f t="shared" si="0"/>
        <v>0</v>
      </c>
      <c r="J65" s="36"/>
      <c r="K65" s="36"/>
      <c r="L65" s="37"/>
      <c r="M65" s="38"/>
      <c r="N65" s="36"/>
      <c r="O65" s="36"/>
      <c r="P65" s="39"/>
      <c r="Q65" s="40">
        <f t="shared" si="1"/>
        <v>0</v>
      </c>
      <c r="R65" s="41">
        <f t="shared" si="2"/>
        <v>0</v>
      </c>
      <c r="S65" s="41">
        <f t="shared" si="2"/>
        <v>0</v>
      </c>
      <c r="T65" s="42">
        <f t="shared" si="3"/>
        <v>0</v>
      </c>
      <c r="U65" s="43">
        <f t="shared" si="4"/>
        <v>0</v>
      </c>
      <c r="V65" s="44"/>
      <c r="W65" s="25">
        <f>IF(U65=0,0,SUM(U65,$V$13:V65))</f>
        <v>0</v>
      </c>
    </row>
    <row r="66" spans="1:23">
      <c r="A66" s="23">
        <v>44728</v>
      </c>
      <c r="B66" s="36"/>
      <c r="C66" s="36"/>
      <c r="D66" s="36"/>
      <c r="E66" s="36"/>
      <c r="F66" s="25">
        <f t="shared" si="0"/>
        <v>0</v>
      </c>
      <c r="G66" s="25">
        <f t="shared" si="0"/>
        <v>0</v>
      </c>
      <c r="H66" s="25">
        <f t="shared" si="0"/>
        <v>0</v>
      </c>
      <c r="J66" s="36"/>
      <c r="K66" s="36"/>
      <c r="L66" s="37"/>
      <c r="M66" s="38"/>
      <c r="N66" s="36"/>
      <c r="O66" s="36"/>
      <c r="P66" s="39"/>
      <c r="Q66" s="40">
        <f t="shared" si="1"/>
        <v>0</v>
      </c>
      <c r="R66" s="41">
        <f t="shared" si="2"/>
        <v>0</v>
      </c>
      <c r="S66" s="41">
        <f t="shared" si="2"/>
        <v>0</v>
      </c>
      <c r="T66" s="42">
        <f t="shared" si="3"/>
        <v>0</v>
      </c>
      <c r="U66" s="43">
        <f t="shared" si="4"/>
        <v>0</v>
      </c>
      <c r="V66" s="44"/>
      <c r="W66" s="25">
        <f>IF(U66=0,0,SUM(U66,$V$13:V66))</f>
        <v>0</v>
      </c>
    </row>
    <row r="67" spans="1:23">
      <c r="A67" s="23">
        <v>44729</v>
      </c>
      <c r="B67" s="36"/>
      <c r="C67" s="36"/>
      <c r="D67" s="36"/>
      <c r="E67" s="36"/>
      <c r="F67" s="25">
        <f t="shared" si="0"/>
        <v>0</v>
      </c>
      <c r="G67" s="25">
        <f t="shared" si="0"/>
        <v>0</v>
      </c>
      <c r="H67" s="25">
        <f t="shared" si="0"/>
        <v>0</v>
      </c>
      <c r="J67" s="36"/>
      <c r="K67" s="36"/>
      <c r="L67" s="37"/>
      <c r="M67" s="38"/>
      <c r="N67" s="36"/>
      <c r="O67" s="36"/>
      <c r="P67" s="39"/>
      <c r="Q67" s="40">
        <f t="shared" si="1"/>
        <v>0</v>
      </c>
      <c r="R67" s="41">
        <f t="shared" si="2"/>
        <v>0</v>
      </c>
      <c r="S67" s="41">
        <f t="shared" si="2"/>
        <v>0</v>
      </c>
      <c r="T67" s="42">
        <f t="shared" si="3"/>
        <v>0</v>
      </c>
      <c r="U67" s="43">
        <f t="shared" si="4"/>
        <v>0</v>
      </c>
      <c r="V67" s="44"/>
      <c r="W67" s="25">
        <f>IF(U67=0,0,SUM(U67,$V$13:V67))</f>
        <v>0</v>
      </c>
    </row>
    <row r="68" spans="1:23">
      <c r="A68" s="23">
        <v>44730</v>
      </c>
      <c r="B68" s="36"/>
      <c r="C68" s="36"/>
      <c r="D68" s="36"/>
      <c r="E68" s="36"/>
      <c r="F68" s="25">
        <f t="shared" si="0"/>
        <v>0</v>
      </c>
      <c r="G68" s="25">
        <f t="shared" si="0"/>
        <v>0</v>
      </c>
      <c r="H68" s="25">
        <f t="shared" si="0"/>
        <v>0</v>
      </c>
      <c r="J68" s="36"/>
      <c r="K68" s="36"/>
      <c r="L68" s="37"/>
      <c r="M68" s="38"/>
      <c r="N68" s="36"/>
      <c r="O68" s="36"/>
      <c r="P68" s="39"/>
      <c r="Q68" s="40">
        <f t="shared" si="1"/>
        <v>0</v>
      </c>
      <c r="R68" s="41">
        <f t="shared" si="2"/>
        <v>0</v>
      </c>
      <c r="S68" s="41">
        <f t="shared" si="2"/>
        <v>0</v>
      </c>
      <c r="T68" s="42">
        <f t="shared" si="3"/>
        <v>0</v>
      </c>
      <c r="U68" s="43">
        <f t="shared" si="4"/>
        <v>0</v>
      </c>
      <c r="V68" s="44"/>
      <c r="W68" s="25">
        <f>IF(U68=0,0,SUM(U68,$V$13:V68))</f>
        <v>0</v>
      </c>
    </row>
    <row r="69" spans="1:23">
      <c r="A69" s="23">
        <v>44731</v>
      </c>
      <c r="B69" s="36"/>
      <c r="C69" s="36"/>
      <c r="D69" s="36"/>
      <c r="E69" s="36"/>
      <c r="F69" s="25">
        <f t="shared" si="0"/>
        <v>0</v>
      </c>
      <c r="G69" s="25">
        <f t="shared" si="0"/>
        <v>0</v>
      </c>
      <c r="H69" s="25">
        <f t="shared" si="0"/>
        <v>0</v>
      </c>
      <c r="J69" s="36"/>
      <c r="K69" s="36"/>
      <c r="L69" s="37"/>
      <c r="M69" s="38"/>
      <c r="N69" s="36"/>
      <c r="O69" s="36"/>
      <c r="P69" s="39"/>
      <c r="Q69" s="40">
        <f t="shared" si="1"/>
        <v>0</v>
      </c>
      <c r="R69" s="41">
        <f t="shared" si="2"/>
        <v>0</v>
      </c>
      <c r="S69" s="41">
        <f t="shared" si="2"/>
        <v>0</v>
      </c>
      <c r="T69" s="42">
        <f t="shared" si="3"/>
        <v>0</v>
      </c>
      <c r="U69" s="43">
        <f t="shared" si="4"/>
        <v>0</v>
      </c>
      <c r="V69" s="44"/>
      <c r="W69" s="25">
        <f>IF(U69=0,0,SUM(U69,$V$13:V69))</f>
        <v>0</v>
      </c>
    </row>
    <row r="70" spans="1:23">
      <c r="A70" s="23">
        <v>44732</v>
      </c>
      <c r="B70" s="36"/>
      <c r="C70" s="36"/>
      <c r="D70" s="36"/>
      <c r="E70" s="36"/>
      <c r="F70" s="25">
        <f t="shared" si="0"/>
        <v>0</v>
      </c>
      <c r="G70" s="25">
        <f t="shared" si="0"/>
        <v>0</v>
      </c>
      <c r="H70" s="25">
        <f t="shared" si="0"/>
        <v>0</v>
      </c>
      <c r="J70" s="36"/>
      <c r="K70" s="36"/>
      <c r="L70" s="37"/>
      <c r="M70" s="38"/>
      <c r="N70" s="36"/>
      <c r="O70" s="36"/>
      <c r="P70" s="39"/>
      <c r="Q70" s="40">
        <f t="shared" si="1"/>
        <v>0</v>
      </c>
      <c r="R70" s="41">
        <f t="shared" si="2"/>
        <v>0</v>
      </c>
      <c r="S70" s="41">
        <f t="shared" si="2"/>
        <v>0</v>
      </c>
      <c r="T70" s="42">
        <f t="shared" si="3"/>
        <v>0</v>
      </c>
      <c r="U70" s="43">
        <f t="shared" si="4"/>
        <v>0</v>
      </c>
      <c r="V70" s="44"/>
      <c r="W70" s="25">
        <f>IF(U70=0,0,SUM(U70,$V$13:V70))</f>
        <v>0</v>
      </c>
    </row>
    <row r="71" spans="1:23">
      <c r="A71" s="23">
        <v>44733</v>
      </c>
      <c r="B71" s="36"/>
      <c r="C71" s="36"/>
      <c r="D71" s="36"/>
      <c r="E71" s="36"/>
      <c r="F71" s="25">
        <f t="shared" si="0"/>
        <v>0</v>
      </c>
      <c r="G71" s="25">
        <f t="shared" si="0"/>
        <v>0</v>
      </c>
      <c r="H71" s="25">
        <f t="shared" si="0"/>
        <v>0</v>
      </c>
      <c r="J71" s="36"/>
      <c r="K71" s="36"/>
      <c r="L71" s="37"/>
      <c r="M71" s="38"/>
      <c r="N71" s="36"/>
      <c r="O71" s="36"/>
      <c r="P71" s="39"/>
      <c r="Q71" s="40">
        <f t="shared" si="1"/>
        <v>0</v>
      </c>
      <c r="R71" s="41">
        <f t="shared" si="2"/>
        <v>0</v>
      </c>
      <c r="S71" s="41">
        <f t="shared" si="2"/>
        <v>0</v>
      </c>
      <c r="T71" s="42">
        <f t="shared" si="3"/>
        <v>0</v>
      </c>
      <c r="U71" s="43">
        <f t="shared" si="4"/>
        <v>0</v>
      </c>
      <c r="V71" s="44"/>
      <c r="W71" s="25">
        <f>IF(U71=0,0,SUM(U71,$V$13:V71))</f>
        <v>0</v>
      </c>
    </row>
    <row r="72" spans="1:23">
      <c r="A72" s="23">
        <v>44734</v>
      </c>
      <c r="B72" s="36"/>
      <c r="C72" s="36"/>
      <c r="D72" s="36"/>
      <c r="E72" s="36"/>
      <c r="F72" s="25">
        <f t="shared" si="0"/>
        <v>0</v>
      </c>
      <c r="G72" s="25">
        <f t="shared" si="0"/>
        <v>0</v>
      </c>
      <c r="H72" s="25">
        <f t="shared" si="0"/>
        <v>0</v>
      </c>
      <c r="J72" s="36"/>
      <c r="K72" s="36"/>
      <c r="L72" s="37"/>
      <c r="M72" s="38"/>
      <c r="N72" s="36"/>
      <c r="O72" s="36"/>
      <c r="P72" s="39"/>
      <c r="Q72" s="40">
        <f t="shared" si="1"/>
        <v>0</v>
      </c>
      <c r="R72" s="41">
        <f t="shared" si="2"/>
        <v>0</v>
      </c>
      <c r="S72" s="41">
        <f t="shared" si="2"/>
        <v>0</v>
      </c>
      <c r="T72" s="42">
        <f t="shared" si="3"/>
        <v>0</v>
      </c>
      <c r="U72" s="43">
        <f t="shared" si="4"/>
        <v>0</v>
      </c>
      <c r="V72" s="44"/>
      <c r="W72" s="25">
        <f>IF(U72=0,0,SUM(U72,$V$13:V72))</f>
        <v>0</v>
      </c>
    </row>
    <row r="73" spans="1:23">
      <c r="A73" s="23">
        <v>44735</v>
      </c>
      <c r="B73" s="36"/>
      <c r="C73" s="36"/>
      <c r="D73" s="36"/>
      <c r="E73" s="36"/>
      <c r="F73" s="25">
        <f t="shared" si="0"/>
        <v>0</v>
      </c>
      <c r="G73" s="25">
        <f t="shared" si="0"/>
        <v>0</v>
      </c>
      <c r="H73" s="25">
        <f t="shared" si="0"/>
        <v>0</v>
      </c>
      <c r="J73" s="36"/>
      <c r="K73" s="36"/>
      <c r="L73" s="37"/>
      <c r="M73" s="38"/>
      <c r="N73" s="36"/>
      <c r="O73" s="36"/>
      <c r="P73" s="39"/>
      <c r="Q73" s="40">
        <f t="shared" si="1"/>
        <v>0</v>
      </c>
      <c r="R73" s="41">
        <f t="shared" si="2"/>
        <v>0</v>
      </c>
      <c r="S73" s="41">
        <f t="shared" si="2"/>
        <v>0</v>
      </c>
      <c r="T73" s="42">
        <f t="shared" si="3"/>
        <v>0</v>
      </c>
      <c r="U73" s="43">
        <f t="shared" si="4"/>
        <v>0</v>
      </c>
      <c r="V73" s="44"/>
      <c r="W73" s="25">
        <f>IF(U73=0,0,SUM(U73,$V$13:V73))</f>
        <v>0</v>
      </c>
    </row>
    <row r="74" spans="1:23">
      <c r="A74" s="23">
        <v>44736</v>
      </c>
      <c r="B74" s="36"/>
      <c r="C74" s="36"/>
      <c r="D74" s="36"/>
      <c r="E74" s="36"/>
      <c r="F74" s="25">
        <f t="shared" si="0"/>
        <v>0</v>
      </c>
      <c r="G74" s="25">
        <f t="shared" si="0"/>
        <v>0</v>
      </c>
      <c r="H74" s="25">
        <f t="shared" si="0"/>
        <v>0</v>
      </c>
      <c r="J74" s="36"/>
      <c r="K74" s="36"/>
      <c r="L74" s="37"/>
      <c r="M74" s="38"/>
      <c r="N74" s="36"/>
      <c r="O74" s="36"/>
      <c r="P74" s="39"/>
      <c r="Q74" s="40">
        <f t="shared" si="1"/>
        <v>0</v>
      </c>
      <c r="R74" s="41">
        <f t="shared" si="2"/>
        <v>0</v>
      </c>
      <c r="S74" s="41">
        <f t="shared" si="2"/>
        <v>0</v>
      </c>
      <c r="T74" s="42">
        <f t="shared" si="3"/>
        <v>0</v>
      </c>
      <c r="U74" s="43">
        <f t="shared" si="4"/>
        <v>0</v>
      </c>
      <c r="V74" s="44"/>
      <c r="W74" s="25">
        <f>IF(U74=0,0,SUM(U74,$V$13:V74))</f>
        <v>0</v>
      </c>
    </row>
    <row r="75" spans="1:23">
      <c r="A75" s="23">
        <v>44737</v>
      </c>
      <c r="B75" s="36"/>
      <c r="C75" s="36"/>
      <c r="D75" s="36"/>
      <c r="E75" s="36"/>
      <c r="F75" s="25">
        <f t="shared" si="0"/>
        <v>0</v>
      </c>
      <c r="G75" s="25">
        <f t="shared" si="0"/>
        <v>0</v>
      </c>
      <c r="H75" s="25">
        <f t="shared" si="0"/>
        <v>0</v>
      </c>
      <c r="J75" s="36"/>
      <c r="K75" s="36"/>
      <c r="L75" s="37"/>
      <c r="M75" s="38"/>
      <c r="N75" s="36"/>
      <c r="O75" s="36"/>
      <c r="P75" s="39"/>
      <c r="Q75" s="40">
        <f t="shared" si="1"/>
        <v>0</v>
      </c>
      <c r="R75" s="41">
        <f t="shared" si="2"/>
        <v>0</v>
      </c>
      <c r="S75" s="41">
        <f t="shared" si="2"/>
        <v>0</v>
      </c>
      <c r="T75" s="42">
        <f t="shared" si="3"/>
        <v>0</v>
      </c>
      <c r="U75" s="43">
        <f t="shared" si="4"/>
        <v>0</v>
      </c>
      <c r="V75" s="44"/>
      <c r="W75" s="25">
        <f>IF(U75=0,0,SUM(U75,$V$13:V75))</f>
        <v>0</v>
      </c>
    </row>
    <row r="76" spans="1:23">
      <c r="A76" s="23">
        <v>44738</v>
      </c>
      <c r="B76" s="36"/>
      <c r="C76" s="36"/>
      <c r="D76" s="36"/>
      <c r="E76" s="36"/>
      <c r="F76" s="25">
        <f t="shared" si="0"/>
        <v>0</v>
      </c>
      <c r="G76" s="25">
        <f t="shared" si="0"/>
        <v>0</v>
      </c>
      <c r="H76" s="25">
        <f t="shared" si="0"/>
        <v>0</v>
      </c>
      <c r="J76" s="36"/>
      <c r="K76" s="36"/>
      <c r="L76" s="37"/>
      <c r="M76" s="38"/>
      <c r="N76" s="36"/>
      <c r="O76" s="36"/>
      <c r="P76" s="39"/>
      <c r="Q76" s="40">
        <f t="shared" si="1"/>
        <v>0</v>
      </c>
      <c r="R76" s="41">
        <f t="shared" si="2"/>
        <v>0</v>
      </c>
      <c r="S76" s="41">
        <f t="shared" si="2"/>
        <v>0</v>
      </c>
      <c r="T76" s="42">
        <f t="shared" si="3"/>
        <v>0</v>
      </c>
      <c r="U76" s="43">
        <f t="shared" si="4"/>
        <v>0</v>
      </c>
      <c r="V76" s="44"/>
      <c r="W76" s="25">
        <f>IF(U76=0,0,SUM(U76,$V$13:V76))</f>
        <v>0</v>
      </c>
    </row>
    <row r="77" spans="1:23">
      <c r="A77" s="23">
        <v>44739</v>
      </c>
      <c r="B77" s="36"/>
      <c r="C77" s="36"/>
      <c r="D77" s="36"/>
      <c r="E77" s="36"/>
      <c r="F77" s="25">
        <f t="shared" si="0"/>
        <v>0</v>
      </c>
      <c r="G77" s="25">
        <f t="shared" si="0"/>
        <v>0</v>
      </c>
      <c r="H77" s="25">
        <f t="shared" si="0"/>
        <v>0</v>
      </c>
      <c r="J77" s="36"/>
      <c r="K77" s="36"/>
      <c r="L77" s="37"/>
      <c r="M77" s="38"/>
      <c r="N77" s="36"/>
      <c r="O77" s="36"/>
      <c r="P77" s="39"/>
      <c r="Q77" s="40">
        <f t="shared" si="1"/>
        <v>0</v>
      </c>
      <c r="R77" s="41">
        <f t="shared" si="2"/>
        <v>0</v>
      </c>
      <c r="S77" s="41">
        <f t="shared" si="2"/>
        <v>0</v>
      </c>
      <c r="T77" s="42">
        <f t="shared" si="3"/>
        <v>0</v>
      </c>
      <c r="U77" s="43">
        <f t="shared" si="4"/>
        <v>0</v>
      </c>
      <c r="V77" s="44"/>
      <c r="W77" s="25">
        <f>IF(U77=0,0,SUM(U77,$V$13:V77))</f>
        <v>0</v>
      </c>
    </row>
    <row r="78" spans="1:23">
      <c r="A78" s="23">
        <v>44740</v>
      </c>
      <c r="B78" s="36"/>
      <c r="C78" s="36"/>
      <c r="D78" s="36"/>
      <c r="E78" s="36"/>
      <c r="F78" s="25">
        <f t="shared" si="0"/>
        <v>0</v>
      </c>
      <c r="G78" s="25">
        <f t="shared" si="0"/>
        <v>0</v>
      </c>
      <c r="H78" s="25">
        <f t="shared" si="0"/>
        <v>0</v>
      </c>
      <c r="J78" s="36"/>
      <c r="K78" s="36"/>
      <c r="L78" s="37"/>
      <c r="M78" s="38"/>
      <c r="N78" s="36"/>
      <c r="O78" s="36"/>
      <c r="P78" s="39"/>
      <c r="Q78" s="40">
        <f t="shared" si="1"/>
        <v>0</v>
      </c>
      <c r="R78" s="41">
        <f t="shared" si="2"/>
        <v>0</v>
      </c>
      <c r="S78" s="41">
        <f t="shared" si="2"/>
        <v>0</v>
      </c>
      <c r="T78" s="42">
        <f t="shared" si="3"/>
        <v>0</v>
      </c>
      <c r="U78" s="43">
        <f t="shared" si="4"/>
        <v>0</v>
      </c>
      <c r="V78" s="44"/>
      <c r="W78" s="25">
        <f>IF(U78=0,0,SUM(U78,$V$13:V78))</f>
        <v>0</v>
      </c>
    </row>
    <row r="79" spans="1:23">
      <c r="A79" s="23">
        <v>44741</v>
      </c>
      <c r="B79" s="36"/>
      <c r="C79" s="36"/>
      <c r="D79" s="36"/>
      <c r="E79" s="36"/>
      <c r="F79" s="25">
        <f t="shared" si="0"/>
        <v>0</v>
      </c>
      <c r="G79" s="25">
        <f t="shared" si="0"/>
        <v>0</v>
      </c>
      <c r="H79" s="25">
        <f t="shared" si="0"/>
        <v>0</v>
      </c>
      <c r="J79" s="36"/>
      <c r="K79" s="36"/>
      <c r="L79" s="37"/>
      <c r="M79" s="38"/>
      <c r="N79" s="36"/>
      <c r="O79" s="36"/>
      <c r="P79" s="39"/>
      <c r="Q79" s="40">
        <f t="shared" si="1"/>
        <v>0</v>
      </c>
      <c r="R79" s="41">
        <f t="shared" si="2"/>
        <v>0</v>
      </c>
      <c r="S79" s="41">
        <f t="shared" si="2"/>
        <v>0</v>
      </c>
      <c r="T79" s="42">
        <f t="shared" si="3"/>
        <v>0</v>
      </c>
      <c r="U79" s="43">
        <f t="shared" si="4"/>
        <v>0</v>
      </c>
      <c r="V79" s="44"/>
      <c r="W79" s="25">
        <f>IF(U79=0,0,SUM(U79,$V$13:V79))</f>
        <v>0</v>
      </c>
    </row>
    <row r="80" spans="1:23">
      <c r="A80" s="23">
        <v>44742</v>
      </c>
      <c r="B80" s="36"/>
      <c r="C80" s="36"/>
      <c r="D80" s="36"/>
      <c r="E80" s="36"/>
      <c r="F80" s="25">
        <f t="shared" si="0"/>
        <v>0</v>
      </c>
      <c r="G80" s="25">
        <f t="shared" si="0"/>
        <v>0</v>
      </c>
      <c r="H80" s="25">
        <f t="shared" si="0"/>
        <v>0</v>
      </c>
      <c r="J80" s="36"/>
      <c r="K80" s="36"/>
      <c r="L80" s="37"/>
      <c r="M80" s="38"/>
      <c r="N80" s="36"/>
      <c r="O80" s="36"/>
      <c r="P80" s="39"/>
      <c r="Q80" s="40">
        <f t="shared" si="1"/>
        <v>0</v>
      </c>
      <c r="R80" s="41">
        <f t="shared" si="2"/>
        <v>0</v>
      </c>
      <c r="S80" s="41">
        <f t="shared" si="2"/>
        <v>0</v>
      </c>
      <c r="T80" s="42">
        <f t="shared" si="3"/>
        <v>0</v>
      </c>
      <c r="U80" s="43">
        <f t="shared" si="4"/>
        <v>0</v>
      </c>
      <c r="V80" s="44"/>
      <c r="W80" s="25">
        <f>IF(U80=0,0,SUM(U80,$V$13:V80))</f>
        <v>0</v>
      </c>
    </row>
    <row r="81" spans="1:23">
      <c r="A81" s="23"/>
      <c r="B81" s="36"/>
      <c r="C81" s="36"/>
      <c r="D81" s="36"/>
      <c r="E81" s="36"/>
      <c r="F81" s="25">
        <f t="shared" si="0"/>
        <v>0</v>
      </c>
      <c r="G81" s="25">
        <f t="shared" si="0"/>
        <v>0</v>
      </c>
      <c r="H81" s="25">
        <f t="shared" si="0"/>
        <v>0</v>
      </c>
      <c r="J81" s="36"/>
      <c r="K81" s="36"/>
      <c r="L81" s="37"/>
      <c r="M81" s="38"/>
      <c r="N81" s="36"/>
      <c r="O81" s="36"/>
      <c r="P81" s="39"/>
      <c r="Q81" s="40">
        <f t="shared" si="1"/>
        <v>0</v>
      </c>
      <c r="R81" s="41">
        <f t="shared" si="2"/>
        <v>0</v>
      </c>
      <c r="S81" s="41">
        <f t="shared" si="2"/>
        <v>0</v>
      </c>
      <c r="T81" s="42">
        <f t="shared" si="3"/>
        <v>0</v>
      </c>
      <c r="U81" s="43">
        <f t="shared" si="4"/>
        <v>0</v>
      </c>
      <c r="V81" s="44"/>
      <c r="W81" s="25">
        <f>IF(U81=0,0,SUM(U81,$V$13:V81))</f>
        <v>0</v>
      </c>
    </row>
    <row r="82" spans="1:23">
      <c r="A82" s="23"/>
      <c r="B82" s="36"/>
      <c r="C82" s="36"/>
      <c r="D82" s="36"/>
      <c r="E82" s="36"/>
      <c r="F82" s="25">
        <f t="shared" si="0"/>
        <v>0</v>
      </c>
      <c r="G82" s="25">
        <f t="shared" si="0"/>
        <v>0</v>
      </c>
      <c r="H82" s="25">
        <f t="shared" si="0"/>
        <v>0</v>
      </c>
      <c r="J82" s="36"/>
      <c r="K82" s="36"/>
      <c r="L82" s="37"/>
      <c r="M82" s="38"/>
      <c r="N82" s="36"/>
      <c r="O82" s="36"/>
      <c r="P82" s="39"/>
      <c r="Q82" s="40">
        <f t="shared" si="1"/>
        <v>0</v>
      </c>
      <c r="R82" s="41">
        <f t="shared" si="2"/>
        <v>0</v>
      </c>
      <c r="S82" s="41">
        <f t="shared" si="2"/>
        <v>0</v>
      </c>
      <c r="T82" s="42">
        <f t="shared" si="3"/>
        <v>0</v>
      </c>
      <c r="U82" s="43">
        <f t="shared" si="4"/>
        <v>0</v>
      </c>
      <c r="V82" s="44"/>
      <c r="W82" s="25">
        <f>IF(U82=0,0,SUM(U82,$V$13:V82))</f>
        <v>0</v>
      </c>
    </row>
    <row r="83" spans="1:23">
      <c r="A83" s="23"/>
      <c r="B83" s="36"/>
      <c r="C83" s="36"/>
      <c r="D83" s="36"/>
      <c r="E83" s="36"/>
      <c r="F83" s="25">
        <f t="shared" si="0"/>
        <v>0</v>
      </c>
      <c r="G83" s="25">
        <f t="shared" si="0"/>
        <v>0</v>
      </c>
      <c r="H83" s="25">
        <f t="shared" si="0"/>
        <v>0</v>
      </c>
      <c r="J83" s="36"/>
      <c r="K83" s="36"/>
      <c r="L83" s="37"/>
      <c r="M83" s="38"/>
      <c r="N83" s="36"/>
      <c r="O83" s="36"/>
      <c r="P83" s="39"/>
      <c r="Q83" s="40">
        <f t="shared" si="1"/>
        <v>0</v>
      </c>
      <c r="R83" s="41">
        <f t="shared" si="2"/>
        <v>0</v>
      </c>
      <c r="S83" s="41">
        <f t="shared" si="2"/>
        <v>0</v>
      </c>
      <c r="T83" s="42">
        <f t="shared" si="3"/>
        <v>0</v>
      </c>
      <c r="U83" s="43">
        <f t="shared" si="4"/>
        <v>0</v>
      </c>
      <c r="V83" s="44"/>
      <c r="W83" s="25">
        <f>IF(U83=0,0,SUM(U83,$V$13:V83))</f>
        <v>0</v>
      </c>
    </row>
    <row r="84" spans="1:23">
      <c r="A84" s="23"/>
      <c r="B84" s="36"/>
      <c r="C84" s="36"/>
      <c r="D84" s="36"/>
      <c r="E84" s="36"/>
      <c r="F84" s="25">
        <f t="shared" si="0"/>
        <v>0</v>
      </c>
      <c r="G84" s="25">
        <f t="shared" si="0"/>
        <v>0</v>
      </c>
      <c r="H84" s="25">
        <f t="shared" si="0"/>
        <v>0</v>
      </c>
      <c r="J84" s="36"/>
      <c r="K84" s="36"/>
      <c r="L84" s="37"/>
      <c r="M84" s="38"/>
      <c r="N84" s="36"/>
      <c r="O84" s="36"/>
      <c r="P84" s="39"/>
      <c r="Q84" s="40">
        <f t="shared" si="1"/>
        <v>0</v>
      </c>
      <c r="R84" s="41">
        <f t="shared" si="2"/>
        <v>0</v>
      </c>
      <c r="S84" s="41">
        <f t="shared" si="2"/>
        <v>0</v>
      </c>
      <c r="T84" s="42">
        <f t="shared" si="3"/>
        <v>0</v>
      </c>
      <c r="U84" s="43">
        <f t="shared" si="4"/>
        <v>0</v>
      </c>
      <c r="V84" s="44"/>
      <c r="W84" s="25">
        <f>IF(U84=0,0,SUM(U84,$V$13:V84))</f>
        <v>0</v>
      </c>
    </row>
    <row r="85" spans="1:23">
      <c r="A85" s="23"/>
      <c r="B85" s="36"/>
      <c r="C85" s="36"/>
      <c r="D85" s="36"/>
      <c r="E85" s="36"/>
      <c r="F85" s="25">
        <f t="shared" si="0"/>
        <v>0</v>
      </c>
      <c r="G85" s="25">
        <f t="shared" si="0"/>
        <v>0</v>
      </c>
      <c r="H85" s="25">
        <f t="shared" si="0"/>
        <v>0</v>
      </c>
      <c r="J85" s="36"/>
      <c r="K85" s="36"/>
      <c r="L85" s="37"/>
      <c r="M85" s="38"/>
      <c r="N85" s="36"/>
      <c r="O85" s="36"/>
      <c r="P85" s="39"/>
      <c r="Q85" s="40">
        <f t="shared" si="1"/>
        <v>0</v>
      </c>
      <c r="R85" s="41">
        <f t="shared" si="2"/>
        <v>0</v>
      </c>
      <c r="S85" s="41">
        <f t="shared" si="2"/>
        <v>0</v>
      </c>
      <c r="T85" s="42">
        <f t="shared" si="3"/>
        <v>0</v>
      </c>
      <c r="U85" s="43">
        <f t="shared" si="4"/>
        <v>0</v>
      </c>
      <c r="V85" s="44"/>
      <c r="W85" s="25">
        <f>IF(U85=0,0,SUM(U85,$V$13:V85))</f>
        <v>0</v>
      </c>
    </row>
    <row r="86" spans="1:23">
      <c r="A86" s="23"/>
      <c r="B86" s="36"/>
      <c r="C86" s="36"/>
      <c r="D86" s="36"/>
      <c r="E86" s="36"/>
      <c r="F86" s="25">
        <f t="shared" si="0"/>
        <v>0</v>
      </c>
      <c r="G86" s="25">
        <f t="shared" si="0"/>
        <v>0</v>
      </c>
      <c r="H86" s="25">
        <f t="shared" si="0"/>
        <v>0</v>
      </c>
      <c r="J86" s="36"/>
      <c r="K86" s="36"/>
      <c r="L86" s="37"/>
      <c r="M86" s="38"/>
      <c r="N86" s="36"/>
      <c r="O86" s="36"/>
      <c r="P86" s="39"/>
      <c r="Q86" s="40">
        <f t="shared" si="1"/>
        <v>0</v>
      </c>
      <c r="R86" s="41">
        <f t="shared" si="2"/>
        <v>0</v>
      </c>
      <c r="S86" s="41">
        <f t="shared" si="2"/>
        <v>0</v>
      </c>
      <c r="T86" s="42">
        <f t="shared" si="3"/>
        <v>0</v>
      </c>
      <c r="U86" s="43">
        <f t="shared" si="4"/>
        <v>0</v>
      </c>
      <c r="V86" s="44"/>
      <c r="W86" s="25">
        <f>IF(U86=0,0,SUM(U86,$V$13:V86))</f>
        <v>0</v>
      </c>
    </row>
    <row r="87" spans="1:23">
      <c r="A87" s="23"/>
      <c r="B87" s="36"/>
      <c r="C87" s="36"/>
      <c r="D87" s="36"/>
      <c r="E87" s="36"/>
      <c r="F87" s="25">
        <f t="shared" si="0"/>
        <v>0</v>
      </c>
      <c r="G87" s="25">
        <f t="shared" si="0"/>
        <v>0</v>
      </c>
      <c r="H87" s="25">
        <f t="shared" si="0"/>
        <v>0</v>
      </c>
      <c r="J87" s="36"/>
      <c r="K87" s="36"/>
      <c r="L87" s="37"/>
      <c r="M87" s="38"/>
      <c r="N87" s="36"/>
      <c r="O87" s="36"/>
      <c r="P87" s="39"/>
      <c r="Q87" s="40">
        <f t="shared" si="1"/>
        <v>0</v>
      </c>
      <c r="R87" s="41">
        <f t="shared" si="2"/>
        <v>0</v>
      </c>
      <c r="S87" s="41">
        <f t="shared" si="2"/>
        <v>0</v>
      </c>
      <c r="T87" s="42">
        <f t="shared" si="3"/>
        <v>0</v>
      </c>
      <c r="U87" s="43">
        <f t="shared" si="4"/>
        <v>0</v>
      </c>
      <c r="V87" s="44"/>
      <c r="W87" s="25">
        <f>IF(U87=0,0,SUM(U87,$V$13:V87))</f>
        <v>0</v>
      </c>
    </row>
    <row r="88" spans="1:23">
      <c r="A88" s="23"/>
      <c r="B88" s="36"/>
      <c r="C88" s="36"/>
      <c r="D88" s="36"/>
      <c r="E88" s="36"/>
      <c r="F88" s="25">
        <f t="shared" si="0"/>
        <v>0</v>
      </c>
      <c r="G88" s="25">
        <f t="shared" si="0"/>
        <v>0</v>
      </c>
      <c r="H88" s="25">
        <f t="shared" si="0"/>
        <v>0</v>
      </c>
      <c r="J88" s="36"/>
      <c r="K88" s="36"/>
      <c r="L88" s="37"/>
      <c r="M88" s="38"/>
      <c r="N88" s="36"/>
      <c r="O88" s="36"/>
      <c r="P88" s="39"/>
      <c r="Q88" s="40">
        <f t="shared" si="1"/>
        <v>0</v>
      </c>
      <c r="R88" s="41">
        <f t="shared" si="2"/>
        <v>0</v>
      </c>
      <c r="S88" s="41">
        <f t="shared" si="2"/>
        <v>0</v>
      </c>
      <c r="T88" s="42">
        <f t="shared" si="3"/>
        <v>0</v>
      </c>
      <c r="U88" s="43">
        <f t="shared" si="4"/>
        <v>0</v>
      </c>
      <c r="V88" s="44"/>
      <c r="W88" s="25">
        <f>IF(U88=0,0,SUM(U88,$V$13:V88))</f>
        <v>0</v>
      </c>
    </row>
    <row r="89" spans="1:23">
      <c r="A89" s="23"/>
      <c r="B89" s="36"/>
      <c r="C89" s="36"/>
      <c r="D89" s="36"/>
      <c r="E89" s="36"/>
      <c r="F89" s="25">
        <f t="shared" si="0"/>
        <v>0</v>
      </c>
      <c r="G89" s="25">
        <f t="shared" ref="G89:H152" si="5">C89*$E89</f>
        <v>0</v>
      </c>
      <c r="H89" s="25">
        <f t="shared" si="5"/>
        <v>0</v>
      </c>
      <c r="J89" s="36"/>
      <c r="K89" s="36"/>
      <c r="L89" s="37"/>
      <c r="M89" s="38"/>
      <c r="N89" s="36"/>
      <c r="O89" s="36"/>
      <c r="P89" s="39"/>
      <c r="Q89" s="40">
        <f t="shared" si="1"/>
        <v>0</v>
      </c>
      <c r="R89" s="41">
        <f t="shared" si="2"/>
        <v>0</v>
      </c>
      <c r="S89" s="41">
        <f t="shared" si="2"/>
        <v>0</v>
      </c>
      <c r="T89" s="42">
        <f t="shared" si="3"/>
        <v>0</v>
      </c>
      <c r="U89" s="43">
        <f t="shared" si="4"/>
        <v>0</v>
      </c>
      <c r="V89" s="44"/>
      <c r="W89" s="25">
        <f>IF(U89=0,0,SUM(U89,$V$13:V89))</f>
        <v>0</v>
      </c>
    </row>
    <row r="90" spans="1:23">
      <c r="A90" s="23"/>
      <c r="B90" s="36"/>
      <c r="C90" s="36"/>
      <c r="D90" s="36"/>
      <c r="E90" s="36"/>
      <c r="F90" s="25">
        <f t="shared" ref="F90:F153" si="6">B90*$E90</f>
        <v>0</v>
      </c>
      <c r="G90" s="25">
        <f t="shared" si="5"/>
        <v>0</v>
      </c>
      <c r="H90" s="25">
        <f t="shared" si="5"/>
        <v>0</v>
      </c>
      <c r="J90" s="36"/>
      <c r="K90" s="36"/>
      <c r="L90" s="37"/>
      <c r="M90" s="38"/>
      <c r="N90" s="36"/>
      <c r="O90" s="36"/>
      <c r="P90" s="39"/>
      <c r="Q90" s="40">
        <f t="shared" si="1"/>
        <v>0</v>
      </c>
      <c r="R90" s="41">
        <f t="shared" si="2"/>
        <v>0</v>
      </c>
      <c r="S90" s="41">
        <f t="shared" si="2"/>
        <v>0</v>
      </c>
      <c r="T90" s="42">
        <f t="shared" si="3"/>
        <v>0</v>
      </c>
      <c r="U90" s="43">
        <f t="shared" si="4"/>
        <v>0</v>
      </c>
      <c r="V90" s="44"/>
      <c r="W90" s="25">
        <f>IF(U90=0,0,SUM(U90,$V$13:V90))</f>
        <v>0</v>
      </c>
    </row>
    <row r="91" spans="1:23">
      <c r="A91" s="23"/>
      <c r="B91" s="36"/>
      <c r="C91" s="36"/>
      <c r="D91" s="36"/>
      <c r="E91" s="36"/>
      <c r="F91" s="25">
        <f t="shared" si="6"/>
        <v>0</v>
      </c>
      <c r="G91" s="25">
        <f t="shared" si="5"/>
        <v>0</v>
      </c>
      <c r="H91" s="25">
        <f t="shared" si="5"/>
        <v>0</v>
      </c>
      <c r="J91" s="36"/>
      <c r="K91" s="36"/>
      <c r="L91" s="37"/>
      <c r="M91" s="38"/>
      <c r="N91" s="36"/>
      <c r="O91" s="36"/>
      <c r="P91" s="39"/>
      <c r="Q91" s="40">
        <f t="shared" si="1"/>
        <v>0</v>
      </c>
      <c r="R91" s="41">
        <f t="shared" si="2"/>
        <v>0</v>
      </c>
      <c r="S91" s="41">
        <f t="shared" si="2"/>
        <v>0</v>
      </c>
      <c r="T91" s="42">
        <f t="shared" si="3"/>
        <v>0</v>
      </c>
      <c r="U91" s="43">
        <f t="shared" si="4"/>
        <v>0</v>
      </c>
      <c r="V91" s="44"/>
      <c r="W91" s="25">
        <f>IF(U91=0,0,SUM(U91,$V$13:V91))</f>
        <v>0</v>
      </c>
    </row>
    <row r="92" spans="1:23">
      <c r="A92" s="23"/>
      <c r="B92" s="36"/>
      <c r="C92" s="36"/>
      <c r="D92" s="36"/>
      <c r="E92" s="36"/>
      <c r="F92" s="25">
        <f t="shared" si="6"/>
        <v>0</v>
      </c>
      <c r="G92" s="25">
        <f t="shared" si="5"/>
        <v>0</v>
      </c>
      <c r="H92" s="25">
        <f t="shared" si="5"/>
        <v>0</v>
      </c>
      <c r="J92" s="36"/>
      <c r="K92" s="36"/>
      <c r="L92" s="37"/>
      <c r="M92" s="38"/>
      <c r="N92" s="36"/>
      <c r="O92" s="36"/>
      <c r="P92" s="39"/>
      <c r="Q92" s="40">
        <f t="shared" si="1"/>
        <v>0</v>
      </c>
      <c r="R92" s="41">
        <f t="shared" si="2"/>
        <v>0</v>
      </c>
      <c r="S92" s="41">
        <f t="shared" si="2"/>
        <v>0</v>
      </c>
      <c r="T92" s="42">
        <f t="shared" si="3"/>
        <v>0</v>
      </c>
      <c r="U92" s="43">
        <f t="shared" si="4"/>
        <v>0</v>
      </c>
      <c r="V92" s="44"/>
      <c r="W92" s="25">
        <f>IF(U92=0,0,SUM(U92,$V$13:V92))</f>
        <v>0</v>
      </c>
    </row>
    <row r="93" spans="1:23">
      <c r="A93" s="23"/>
      <c r="B93" s="36"/>
      <c r="C93" s="36"/>
      <c r="D93" s="36"/>
      <c r="E93" s="36"/>
      <c r="F93" s="25">
        <f t="shared" si="6"/>
        <v>0</v>
      </c>
      <c r="G93" s="25">
        <f t="shared" si="5"/>
        <v>0</v>
      </c>
      <c r="H93" s="25">
        <f t="shared" si="5"/>
        <v>0</v>
      </c>
      <c r="J93" s="36"/>
      <c r="K93" s="36"/>
      <c r="L93" s="37"/>
      <c r="M93" s="38"/>
      <c r="N93" s="36"/>
      <c r="O93" s="36"/>
      <c r="P93" s="39"/>
      <c r="Q93" s="40">
        <f t="shared" si="1"/>
        <v>0</v>
      </c>
      <c r="R93" s="41">
        <f t="shared" si="2"/>
        <v>0</v>
      </c>
      <c r="S93" s="41">
        <f t="shared" si="2"/>
        <v>0</v>
      </c>
      <c r="T93" s="42">
        <f t="shared" si="3"/>
        <v>0</v>
      </c>
      <c r="U93" s="43">
        <f t="shared" si="4"/>
        <v>0</v>
      </c>
      <c r="V93" s="44"/>
      <c r="W93" s="25">
        <f>IF(U93=0,0,SUM(U93,$V$13:V93))</f>
        <v>0</v>
      </c>
    </row>
    <row r="94" spans="1:23">
      <c r="A94" s="23"/>
      <c r="B94" s="36"/>
      <c r="C94" s="36"/>
      <c r="D94" s="36"/>
      <c r="E94" s="36"/>
      <c r="F94" s="25">
        <f t="shared" si="6"/>
        <v>0</v>
      </c>
      <c r="G94" s="25">
        <f t="shared" si="5"/>
        <v>0</v>
      </c>
      <c r="H94" s="25">
        <f t="shared" si="5"/>
        <v>0</v>
      </c>
      <c r="J94" s="36"/>
      <c r="K94" s="36"/>
      <c r="L94" s="37"/>
      <c r="M94" s="38"/>
      <c r="N94" s="36"/>
      <c r="O94" s="36"/>
      <c r="P94" s="39"/>
      <c r="Q94" s="40">
        <f t="shared" si="1"/>
        <v>0</v>
      </c>
      <c r="R94" s="41">
        <f t="shared" si="2"/>
        <v>0</v>
      </c>
      <c r="S94" s="41">
        <f t="shared" si="2"/>
        <v>0</v>
      </c>
      <c r="T94" s="42">
        <f t="shared" si="3"/>
        <v>0</v>
      </c>
      <c r="U94" s="43">
        <f t="shared" si="4"/>
        <v>0</v>
      </c>
      <c r="V94" s="44"/>
      <c r="W94" s="25">
        <f>IF(U94=0,0,SUM(U94,$V$13:V94))</f>
        <v>0</v>
      </c>
    </row>
    <row r="95" spans="1:23">
      <c r="A95" s="23"/>
      <c r="B95" s="36"/>
      <c r="C95" s="36"/>
      <c r="D95" s="36"/>
      <c r="E95" s="36"/>
      <c r="F95" s="25">
        <f t="shared" si="6"/>
        <v>0</v>
      </c>
      <c r="G95" s="25">
        <f t="shared" si="5"/>
        <v>0</v>
      </c>
      <c r="H95" s="25">
        <f t="shared" si="5"/>
        <v>0</v>
      </c>
      <c r="J95" s="36"/>
      <c r="K95" s="36"/>
      <c r="L95" s="37"/>
      <c r="M95" s="38"/>
      <c r="N95" s="36"/>
      <c r="O95" s="36"/>
      <c r="P95" s="39"/>
      <c r="Q95" s="40">
        <f t="shared" si="1"/>
        <v>0</v>
      </c>
      <c r="R95" s="41">
        <f t="shared" si="2"/>
        <v>0</v>
      </c>
      <c r="S95" s="41">
        <f t="shared" si="2"/>
        <v>0</v>
      </c>
      <c r="T95" s="42">
        <f t="shared" si="3"/>
        <v>0</v>
      </c>
      <c r="U95" s="43">
        <f t="shared" si="4"/>
        <v>0</v>
      </c>
      <c r="V95" s="44"/>
      <c r="W95" s="25">
        <f>IF(U95=0,0,SUM(U95,$V$13:V95))</f>
        <v>0</v>
      </c>
    </row>
    <row r="96" spans="1:23">
      <c r="A96" s="23"/>
      <c r="B96" s="36"/>
      <c r="C96" s="36"/>
      <c r="D96" s="36"/>
      <c r="E96" s="36"/>
      <c r="F96" s="25">
        <f t="shared" si="6"/>
        <v>0</v>
      </c>
      <c r="G96" s="25">
        <f t="shared" si="5"/>
        <v>0</v>
      </c>
      <c r="H96" s="25">
        <f t="shared" si="5"/>
        <v>0</v>
      </c>
      <c r="J96" s="36"/>
      <c r="K96" s="36"/>
      <c r="L96" s="37"/>
      <c r="M96" s="38"/>
      <c r="N96" s="36"/>
      <c r="O96" s="36"/>
      <c r="P96" s="39"/>
      <c r="Q96" s="40">
        <f t="shared" si="1"/>
        <v>0</v>
      </c>
      <c r="R96" s="41">
        <f t="shared" si="2"/>
        <v>0</v>
      </c>
      <c r="S96" s="41">
        <f t="shared" si="2"/>
        <v>0</v>
      </c>
      <c r="T96" s="42">
        <f t="shared" si="3"/>
        <v>0</v>
      </c>
      <c r="U96" s="43">
        <f t="shared" si="4"/>
        <v>0</v>
      </c>
      <c r="V96" s="44"/>
      <c r="W96" s="25">
        <f>IF(U96=0,0,SUM(U96,$V$13:V96))</f>
        <v>0</v>
      </c>
    </row>
    <row r="97" spans="1:23">
      <c r="A97" s="23"/>
      <c r="B97" s="36"/>
      <c r="C97" s="36"/>
      <c r="D97" s="36"/>
      <c r="E97" s="36"/>
      <c r="F97" s="25">
        <f t="shared" si="6"/>
        <v>0</v>
      </c>
      <c r="G97" s="25">
        <f t="shared" si="5"/>
        <v>0</v>
      </c>
      <c r="H97" s="25">
        <f t="shared" si="5"/>
        <v>0</v>
      </c>
      <c r="J97" s="36"/>
      <c r="K97" s="36"/>
      <c r="L97" s="37"/>
      <c r="M97" s="38"/>
      <c r="N97" s="36"/>
      <c r="O97" s="36"/>
      <c r="P97" s="39"/>
      <c r="Q97" s="40">
        <f t="shared" si="1"/>
        <v>0</v>
      </c>
      <c r="R97" s="41">
        <f t="shared" si="2"/>
        <v>0</v>
      </c>
      <c r="S97" s="41">
        <f t="shared" si="2"/>
        <v>0</v>
      </c>
      <c r="T97" s="42">
        <f t="shared" si="3"/>
        <v>0</v>
      </c>
      <c r="U97" s="43">
        <f t="shared" si="4"/>
        <v>0</v>
      </c>
      <c r="V97" s="44"/>
      <c r="W97" s="25">
        <f>IF(U97=0,0,SUM(U97,$V$13:V97))</f>
        <v>0</v>
      </c>
    </row>
    <row r="98" spans="1:23">
      <c r="A98" s="23"/>
      <c r="B98" s="36"/>
      <c r="C98" s="36"/>
      <c r="D98" s="36"/>
      <c r="E98" s="36"/>
      <c r="F98" s="25">
        <f t="shared" si="6"/>
        <v>0</v>
      </c>
      <c r="G98" s="25">
        <f t="shared" si="5"/>
        <v>0</v>
      </c>
      <c r="H98" s="25">
        <f t="shared" si="5"/>
        <v>0</v>
      </c>
      <c r="J98" s="36"/>
      <c r="K98" s="36"/>
      <c r="L98" s="37"/>
      <c r="M98" s="38"/>
      <c r="N98" s="36"/>
      <c r="O98" s="36"/>
      <c r="P98" s="39"/>
      <c r="Q98" s="40">
        <f t="shared" si="1"/>
        <v>0</v>
      </c>
      <c r="R98" s="41">
        <f t="shared" si="2"/>
        <v>0</v>
      </c>
      <c r="S98" s="41">
        <f t="shared" si="2"/>
        <v>0</v>
      </c>
      <c r="T98" s="42">
        <f t="shared" si="3"/>
        <v>0</v>
      </c>
      <c r="U98" s="43">
        <f t="shared" si="4"/>
        <v>0</v>
      </c>
      <c r="V98" s="44"/>
      <c r="W98" s="25">
        <f>IF(U98=0,0,SUM(U98,$V$13:V98))</f>
        <v>0</v>
      </c>
    </row>
    <row r="99" spans="1:23">
      <c r="A99" s="23"/>
      <c r="B99" s="36"/>
      <c r="C99" s="36"/>
      <c r="D99" s="36"/>
      <c r="E99" s="36"/>
      <c r="F99" s="25">
        <f t="shared" si="6"/>
        <v>0</v>
      </c>
      <c r="G99" s="25">
        <f t="shared" si="5"/>
        <v>0</v>
      </c>
      <c r="H99" s="25">
        <f t="shared" si="5"/>
        <v>0</v>
      </c>
      <c r="J99" s="36"/>
      <c r="K99" s="36"/>
      <c r="L99" s="37"/>
      <c r="M99" s="38"/>
      <c r="N99" s="36"/>
      <c r="O99" s="36"/>
      <c r="P99" s="39"/>
      <c r="Q99" s="40">
        <f t="shared" si="1"/>
        <v>0</v>
      </c>
      <c r="R99" s="41">
        <f t="shared" si="2"/>
        <v>0</v>
      </c>
      <c r="S99" s="41">
        <f t="shared" si="2"/>
        <v>0</v>
      </c>
      <c r="T99" s="42">
        <f t="shared" si="3"/>
        <v>0</v>
      </c>
      <c r="U99" s="43">
        <f t="shared" si="4"/>
        <v>0</v>
      </c>
      <c r="V99" s="44"/>
      <c r="W99" s="25">
        <f>IF(U99=0,0,SUM(U99,$V$13:V99))</f>
        <v>0</v>
      </c>
    </row>
    <row r="100" spans="1:23">
      <c r="A100" s="23"/>
      <c r="B100" s="36"/>
      <c r="C100" s="36"/>
      <c r="D100" s="36"/>
      <c r="E100" s="36"/>
      <c r="F100" s="25">
        <f t="shared" si="6"/>
        <v>0</v>
      </c>
      <c r="G100" s="25">
        <f t="shared" si="5"/>
        <v>0</v>
      </c>
      <c r="H100" s="25">
        <f t="shared" si="5"/>
        <v>0</v>
      </c>
      <c r="J100" s="36"/>
      <c r="K100" s="36"/>
      <c r="L100" s="37"/>
      <c r="M100" s="38"/>
      <c r="N100" s="36"/>
      <c r="O100" s="36"/>
      <c r="P100" s="39"/>
      <c r="Q100" s="40">
        <f t="shared" si="1"/>
        <v>0</v>
      </c>
      <c r="R100" s="41">
        <f t="shared" si="2"/>
        <v>0</v>
      </c>
      <c r="S100" s="41">
        <f t="shared" si="2"/>
        <v>0</v>
      </c>
      <c r="T100" s="42">
        <f t="shared" si="3"/>
        <v>0</v>
      </c>
      <c r="U100" s="43">
        <f t="shared" si="4"/>
        <v>0</v>
      </c>
      <c r="V100" s="44"/>
      <c r="W100" s="25">
        <f>IF(U100=0,0,SUM(U100,$V$13:V100))</f>
        <v>0</v>
      </c>
    </row>
    <row r="101" spans="1:23">
      <c r="A101" s="23"/>
      <c r="B101" s="36"/>
      <c r="C101" s="36"/>
      <c r="D101" s="36"/>
      <c r="E101" s="36"/>
      <c r="F101" s="25">
        <f t="shared" si="6"/>
        <v>0</v>
      </c>
      <c r="G101" s="25">
        <f t="shared" si="5"/>
        <v>0</v>
      </c>
      <c r="H101" s="25">
        <f t="shared" si="5"/>
        <v>0</v>
      </c>
      <c r="J101" s="36"/>
      <c r="K101" s="36"/>
      <c r="L101" s="37"/>
      <c r="M101" s="38"/>
      <c r="N101" s="36"/>
      <c r="O101" s="36"/>
      <c r="P101" s="39"/>
      <c r="Q101" s="40">
        <f t="shared" si="1"/>
        <v>0</v>
      </c>
      <c r="R101" s="41">
        <f t="shared" si="2"/>
        <v>0</v>
      </c>
      <c r="S101" s="41">
        <f t="shared" si="2"/>
        <v>0</v>
      </c>
      <c r="T101" s="42">
        <f t="shared" si="3"/>
        <v>0</v>
      </c>
      <c r="U101" s="43">
        <f t="shared" si="4"/>
        <v>0</v>
      </c>
      <c r="V101" s="44"/>
      <c r="W101" s="25">
        <f>IF(U101=0,0,SUM(U101,$V$13:V101))</f>
        <v>0</v>
      </c>
    </row>
    <row r="102" spans="1:23">
      <c r="A102" s="23"/>
      <c r="B102" s="36"/>
      <c r="C102" s="36"/>
      <c r="D102" s="36"/>
      <c r="E102" s="36"/>
      <c r="F102" s="25">
        <f t="shared" si="6"/>
        <v>0</v>
      </c>
      <c r="G102" s="25">
        <f t="shared" si="5"/>
        <v>0</v>
      </c>
      <c r="H102" s="25">
        <f t="shared" si="5"/>
        <v>0</v>
      </c>
      <c r="J102" s="36"/>
      <c r="K102" s="36"/>
      <c r="L102" s="37"/>
      <c r="M102" s="38"/>
      <c r="N102" s="36"/>
      <c r="O102" s="36"/>
      <c r="P102" s="39"/>
      <c r="Q102" s="40">
        <f t="shared" si="1"/>
        <v>0</v>
      </c>
      <c r="R102" s="41">
        <f t="shared" si="2"/>
        <v>0</v>
      </c>
      <c r="S102" s="41">
        <f t="shared" si="2"/>
        <v>0</v>
      </c>
      <c r="T102" s="42">
        <f t="shared" si="3"/>
        <v>0</v>
      </c>
      <c r="U102" s="43">
        <f t="shared" si="4"/>
        <v>0</v>
      </c>
      <c r="V102" s="44"/>
      <c r="W102" s="25">
        <f>IF(U102=0,0,SUM(U102,$V$13:V102))</f>
        <v>0</v>
      </c>
    </row>
    <row r="103" spans="1:23">
      <c r="A103" s="23"/>
      <c r="B103" s="36"/>
      <c r="C103" s="36"/>
      <c r="D103" s="36"/>
      <c r="E103" s="36"/>
      <c r="F103" s="25">
        <f t="shared" si="6"/>
        <v>0</v>
      </c>
      <c r="G103" s="25">
        <f t="shared" si="5"/>
        <v>0</v>
      </c>
      <c r="H103" s="25">
        <f t="shared" si="5"/>
        <v>0</v>
      </c>
      <c r="J103" s="36"/>
      <c r="K103" s="36"/>
      <c r="L103" s="37"/>
      <c r="M103" s="38"/>
      <c r="N103" s="36"/>
      <c r="O103" s="36"/>
      <c r="P103" s="39"/>
      <c r="Q103" s="40">
        <f t="shared" si="1"/>
        <v>0</v>
      </c>
      <c r="R103" s="41">
        <f t="shared" si="2"/>
        <v>0</v>
      </c>
      <c r="S103" s="41">
        <f t="shared" si="2"/>
        <v>0</v>
      </c>
      <c r="T103" s="42">
        <f t="shared" si="3"/>
        <v>0</v>
      </c>
      <c r="U103" s="43">
        <f t="shared" si="4"/>
        <v>0</v>
      </c>
      <c r="V103" s="44"/>
      <c r="W103" s="25">
        <f>IF(U103=0,0,SUM(U103,$V$13:V103))</f>
        <v>0</v>
      </c>
    </row>
    <row r="104" spans="1:23">
      <c r="A104" s="23"/>
      <c r="B104" s="36"/>
      <c r="C104" s="36"/>
      <c r="D104" s="36"/>
      <c r="E104" s="36"/>
      <c r="F104" s="25">
        <f t="shared" si="6"/>
        <v>0</v>
      </c>
      <c r="G104" s="25">
        <f t="shared" si="5"/>
        <v>0</v>
      </c>
      <c r="H104" s="25">
        <f t="shared" si="5"/>
        <v>0</v>
      </c>
      <c r="J104" s="36"/>
      <c r="K104" s="36"/>
      <c r="L104" s="37"/>
      <c r="M104" s="38"/>
      <c r="N104" s="36"/>
      <c r="O104" s="36"/>
      <c r="P104" s="39"/>
      <c r="Q104" s="40">
        <f t="shared" si="1"/>
        <v>0</v>
      </c>
      <c r="R104" s="41">
        <f t="shared" si="2"/>
        <v>0</v>
      </c>
      <c r="S104" s="41">
        <f t="shared" si="2"/>
        <v>0</v>
      </c>
      <c r="T104" s="42">
        <f t="shared" si="3"/>
        <v>0</v>
      </c>
      <c r="U104" s="43">
        <f t="shared" si="4"/>
        <v>0</v>
      </c>
      <c r="V104" s="44"/>
      <c r="W104" s="25">
        <f>IF(U104=0,0,SUM(U104,$V$13:V104))</f>
        <v>0</v>
      </c>
    </row>
    <row r="105" spans="1:23">
      <c r="A105" s="23"/>
      <c r="B105" s="36"/>
      <c r="C105" s="36"/>
      <c r="D105" s="36"/>
      <c r="E105" s="36"/>
      <c r="F105" s="25">
        <f t="shared" si="6"/>
        <v>0</v>
      </c>
      <c r="G105" s="25">
        <f t="shared" si="5"/>
        <v>0</v>
      </c>
      <c r="H105" s="25">
        <f t="shared" si="5"/>
        <v>0</v>
      </c>
      <c r="J105" s="36"/>
      <c r="K105" s="36"/>
      <c r="L105" s="37"/>
      <c r="M105" s="38"/>
      <c r="N105" s="36"/>
      <c r="O105" s="36"/>
      <c r="P105" s="39"/>
      <c r="Q105" s="40">
        <f t="shared" si="1"/>
        <v>0</v>
      </c>
      <c r="R105" s="41">
        <f t="shared" si="2"/>
        <v>0</v>
      </c>
      <c r="S105" s="41">
        <f t="shared" si="2"/>
        <v>0</v>
      </c>
      <c r="T105" s="42">
        <f t="shared" si="3"/>
        <v>0</v>
      </c>
      <c r="U105" s="43">
        <f t="shared" si="4"/>
        <v>0</v>
      </c>
      <c r="V105" s="44"/>
      <c r="W105" s="25">
        <f>IF(U105=0,0,SUM(U105,$V$13:V105))</f>
        <v>0</v>
      </c>
    </row>
    <row r="106" spans="1:23">
      <c r="A106" s="23"/>
      <c r="B106" s="36"/>
      <c r="C106" s="36"/>
      <c r="D106" s="36"/>
      <c r="E106" s="36"/>
      <c r="F106" s="25">
        <f t="shared" si="6"/>
        <v>0</v>
      </c>
      <c r="G106" s="25">
        <f t="shared" si="5"/>
        <v>0</v>
      </c>
      <c r="H106" s="25">
        <f t="shared" si="5"/>
        <v>0</v>
      </c>
      <c r="J106" s="36"/>
      <c r="K106" s="36"/>
      <c r="L106" s="37"/>
      <c r="M106" s="38"/>
      <c r="N106" s="36"/>
      <c r="O106" s="36"/>
      <c r="P106" s="39"/>
      <c r="Q106" s="40">
        <f t="shared" si="1"/>
        <v>0</v>
      </c>
      <c r="R106" s="41">
        <f t="shared" si="2"/>
        <v>0</v>
      </c>
      <c r="S106" s="41">
        <f t="shared" si="2"/>
        <v>0</v>
      </c>
      <c r="T106" s="42">
        <f t="shared" si="3"/>
        <v>0</v>
      </c>
      <c r="U106" s="43">
        <f t="shared" si="4"/>
        <v>0</v>
      </c>
      <c r="V106" s="44"/>
      <c r="W106" s="25">
        <f>IF(U106=0,0,SUM(U106,$V$13:V106))</f>
        <v>0</v>
      </c>
    </row>
    <row r="107" spans="1:23">
      <c r="A107" s="23"/>
      <c r="B107" s="36"/>
      <c r="C107" s="36"/>
      <c r="D107" s="36"/>
      <c r="E107" s="36"/>
      <c r="F107" s="25">
        <f t="shared" si="6"/>
        <v>0</v>
      </c>
      <c r="G107" s="25">
        <f t="shared" si="5"/>
        <v>0</v>
      </c>
      <c r="H107" s="25">
        <f t="shared" si="5"/>
        <v>0</v>
      </c>
      <c r="J107" s="36"/>
      <c r="K107" s="36"/>
      <c r="L107" s="37"/>
      <c r="M107" s="38"/>
      <c r="N107" s="36"/>
      <c r="O107" s="36"/>
      <c r="P107" s="39"/>
      <c r="Q107" s="40">
        <f t="shared" si="1"/>
        <v>0</v>
      </c>
      <c r="R107" s="41">
        <f t="shared" si="2"/>
        <v>0</v>
      </c>
      <c r="S107" s="41">
        <f t="shared" si="2"/>
        <v>0</v>
      </c>
      <c r="T107" s="42">
        <f t="shared" si="3"/>
        <v>0</v>
      </c>
      <c r="U107" s="43">
        <f t="shared" si="4"/>
        <v>0</v>
      </c>
      <c r="V107" s="44"/>
      <c r="W107" s="25">
        <f>IF(U107=0,0,SUM(U107,$V$13:V107))</f>
        <v>0</v>
      </c>
    </row>
    <row r="108" spans="1:23">
      <c r="A108" s="23"/>
      <c r="B108" s="36"/>
      <c r="C108" s="36"/>
      <c r="D108" s="36"/>
      <c r="E108" s="36"/>
      <c r="F108" s="25">
        <f t="shared" si="6"/>
        <v>0</v>
      </c>
      <c r="G108" s="25">
        <f t="shared" si="5"/>
        <v>0</v>
      </c>
      <c r="H108" s="25">
        <f t="shared" si="5"/>
        <v>0</v>
      </c>
      <c r="J108" s="36"/>
      <c r="K108" s="36"/>
      <c r="L108" s="37"/>
      <c r="M108" s="38"/>
      <c r="N108" s="36"/>
      <c r="O108" s="36"/>
      <c r="P108" s="39"/>
      <c r="Q108" s="40">
        <f t="shared" si="1"/>
        <v>0</v>
      </c>
      <c r="R108" s="41">
        <f t="shared" si="2"/>
        <v>0</v>
      </c>
      <c r="S108" s="41">
        <f t="shared" si="2"/>
        <v>0</v>
      </c>
      <c r="T108" s="42">
        <f t="shared" si="3"/>
        <v>0</v>
      </c>
      <c r="U108" s="43">
        <f t="shared" si="4"/>
        <v>0</v>
      </c>
      <c r="V108" s="44"/>
      <c r="W108" s="25">
        <f>IF(U108=0,0,SUM(U108,$V$13:V108))</f>
        <v>0</v>
      </c>
    </row>
    <row r="109" spans="1:23">
      <c r="A109" s="23"/>
      <c r="B109" s="36"/>
      <c r="C109" s="36"/>
      <c r="D109" s="36"/>
      <c r="E109" s="36"/>
      <c r="F109" s="25">
        <f t="shared" si="6"/>
        <v>0</v>
      </c>
      <c r="G109" s="25">
        <f t="shared" si="5"/>
        <v>0</v>
      </c>
      <c r="H109" s="25">
        <f t="shared" si="5"/>
        <v>0</v>
      </c>
      <c r="J109" s="36"/>
      <c r="K109" s="36"/>
      <c r="L109" s="37"/>
      <c r="M109" s="38"/>
      <c r="N109" s="36"/>
      <c r="O109" s="36"/>
      <c r="P109" s="39"/>
      <c r="Q109" s="40">
        <f t="shared" si="1"/>
        <v>0</v>
      </c>
      <c r="R109" s="41">
        <f t="shared" si="2"/>
        <v>0</v>
      </c>
      <c r="S109" s="41">
        <f t="shared" si="2"/>
        <v>0</v>
      </c>
      <c r="T109" s="42">
        <f t="shared" si="3"/>
        <v>0</v>
      </c>
      <c r="U109" s="43">
        <f t="shared" si="4"/>
        <v>0</v>
      </c>
      <c r="V109" s="44"/>
      <c r="W109" s="25">
        <f>IF(U109=0,0,SUM(U109,$V$13:V109))</f>
        <v>0</v>
      </c>
    </row>
    <row r="110" spans="1:23">
      <c r="A110" s="23"/>
      <c r="B110" s="36"/>
      <c r="C110" s="36"/>
      <c r="D110" s="36"/>
      <c r="E110" s="36"/>
      <c r="F110" s="25">
        <f t="shared" si="6"/>
        <v>0</v>
      </c>
      <c r="G110" s="25">
        <f t="shared" si="5"/>
        <v>0</v>
      </c>
      <c r="H110" s="25">
        <f t="shared" si="5"/>
        <v>0</v>
      </c>
      <c r="J110" s="36"/>
      <c r="K110" s="36"/>
      <c r="L110" s="37"/>
      <c r="M110" s="38"/>
      <c r="N110" s="36"/>
      <c r="O110" s="36"/>
      <c r="P110" s="39"/>
      <c r="Q110" s="40">
        <f t="shared" si="1"/>
        <v>0</v>
      </c>
      <c r="R110" s="41">
        <f t="shared" si="2"/>
        <v>0</v>
      </c>
      <c r="S110" s="41">
        <f t="shared" si="2"/>
        <v>0</v>
      </c>
      <c r="T110" s="42">
        <f t="shared" si="3"/>
        <v>0</v>
      </c>
      <c r="U110" s="43">
        <f t="shared" si="4"/>
        <v>0</v>
      </c>
      <c r="V110" s="44"/>
      <c r="W110" s="25">
        <f>IF(U110=0,0,SUM(U110,$V$13:V110))</f>
        <v>0</v>
      </c>
    </row>
    <row r="111" spans="1:23">
      <c r="A111" s="23"/>
      <c r="B111" s="36"/>
      <c r="C111" s="36"/>
      <c r="D111" s="36"/>
      <c r="E111" s="36"/>
      <c r="F111" s="25">
        <f t="shared" si="6"/>
        <v>0</v>
      </c>
      <c r="G111" s="25">
        <f t="shared" si="5"/>
        <v>0</v>
      </c>
      <c r="H111" s="25">
        <f t="shared" si="5"/>
        <v>0</v>
      </c>
      <c r="J111" s="36"/>
      <c r="K111" s="36"/>
      <c r="L111" s="37"/>
      <c r="M111" s="38"/>
      <c r="N111" s="36"/>
      <c r="O111" s="36"/>
      <c r="P111" s="39"/>
      <c r="Q111" s="40">
        <f t="shared" si="1"/>
        <v>0</v>
      </c>
      <c r="R111" s="41">
        <f t="shared" si="2"/>
        <v>0</v>
      </c>
      <c r="S111" s="41">
        <f t="shared" si="2"/>
        <v>0</v>
      </c>
      <c r="T111" s="42">
        <f t="shared" si="3"/>
        <v>0</v>
      </c>
      <c r="U111" s="43">
        <f t="shared" si="4"/>
        <v>0</v>
      </c>
      <c r="V111" s="44"/>
      <c r="W111" s="25">
        <f>IF(U111=0,0,SUM(U111,$V$13:V111))</f>
        <v>0</v>
      </c>
    </row>
    <row r="112" spans="1:23">
      <c r="A112" s="23"/>
      <c r="B112" s="36"/>
      <c r="C112" s="36"/>
      <c r="D112" s="36"/>
      <c r="E112" s="36"/>
      <c r="F112" s="25">
        <f t="shared" si="6"/>
        <v>0</v>
      </c>
      <c r="G112" s="25">
        <f t="shared" si="5"/>
        <v>0</v>
      </c>
      <c r="H112" s="25">
        <f t="shared" si="5"/>
        <v>0</v>
      </c>
      <c r="J112" s="36"/>
      <c r="K112" s="36"/>
      <c r="L112" s="37"/>
      <c r="M112" s="38"/>
      <c r="N112" s="36"/>
      <c r="O112" s="36"/>
      <c r="P112" s="39"/>
      <c r="Q112" s="40">
        <f t="shared" si="1"/>
        <v>0</v>
      </c>
      <c r="R112" s="41">
        <f t="shared" si="2"/>
        <v>0</v>
      </c>
      <c r="S112" s="41">
        <f t="shared" si="2"/>
        <v>0</v>
      </c>
      <c r="T112" s="42">
        <f t="shared" si="3"/>
        <v>0</v>
      </c>
      <c r="U112" s="43">
        <f t="shared" si="4"/>
        <v>0</v>
      </c>
      <c r="V112" s="44"/>
      <c r="W112" s="25">
        <f>IF(U112=0,0,SUM(U112,$V$13:V112))</f>
        <v>0</v>
      </c>
    </row>
    <row r="113" spans="1:23">
      <c r="A113" s="23"/>
      <c r="B113" s="36"/>
      <c r="C113" s="36"/>
      <c r="D113" s="36"/>
      <c r="E113" s="36"/>
      <c r="F113" s="25">
        <f t="shared" si="6"/>
        <v>0</v>
      </c>
      <c r="G113" s="25">
        <f t="shared" si="5"/>
        <v>0</v>
      </c>
      <c r="H113" s="25">
        <f t="shared" si="5"/>
        <v>0</v>
      </c>
      <c r="J113" s="36"/>
      <c r="K113" s="36"/>
      <c r="L113" s="37"/>
      <c r="M113" s="38"/>
      <c r="N113" s="36"/>
      <c r="O113" s="36"/>
      <c r="P113" s="39"/>
      <c r="Q113" s="40">
        <f t="shared" si="1"/>
        <v>0</v>
      </c>
      <c r="R113" s="41">
        <f t="shared" si="2"/>
        <v>0</v>
      </c>
      <c r="S113" s="41">
        <f t="shared" si="2"/>
        <v>0</v>
      </c>
      <c r="T113" s="42">
        <f t="shared" si="3"/>
        <v>0</v>
      </c>
      <c r="U113" s="43">
        <f t="shared" si="4"/>
        <v>0</v>
      </c>
      <c r="V113" s="44"/>
      <c r="W113" s="25">
        <f>IF(U113=0,0,SUM(U113,$V$13:V113))</f>
        <v>0</v>
      </c>
    </row>
    <row r="114" spans="1:23">
      <c r="A114" s="23"/>
      <c r="B114" s="36"/>
      <c r="C114" s="36"/>
      <c r="D114" s="36"/>
      <c r="E114" s="36"/>
      <c r="F114" s="25">
        <f t="shared" si="6"/>
        <v>0</v>
      </c>
      <c r="G114" s="25">
        <f t="shared" si="5"/>
        <v>0</v>
      </c>
      <c r="H114" s="25">
        <f t="shared" si="5"/>
        <v>0</v>
      </c>
      <c r="J114" s="36"/>
      <c r="K114" s="36"/>
      <c r="L114" s="37"/>
      <c r="M114" s="38"/>
      <c r="N114" s="36"/>
      <c r="O114" s="36"/>
      <c r="P114" s="39"/>
      <c r="Q114" s="40">
        <f t="shared" si="1"/>
        <v>0</v>
      </c>
      <c r="R114" s="41">
        <f t="shared" si="2"/>
        <v>0</v>
      </c>
      <c r="S114" s="41">
        <f t="shared" si="2"/>
        <v>0</v>
      </c>
      <c r="T114" s="42">
        <f t="shared" si="3"/>
        <v>0</v>
      </c>
      <c r="U114" s="43">
        <f t="shared" si="4"/>
        <v>0</v>
      </c>
      <c r="V114" s="44"/>
      <c r="W114" s="25">
        <f>IF(U114=0,0,SUM(U114,$V$13:V114))</f>
        <v>0</v>
      </c>
    </row>
    <row r="115" spans="1:23">
      <c r="A115" s="23"/>
      <c r="B115" s="36"/>
      <c r="C115" s="36"/>
      <c r="D115" s="36"/>
      <c r="E115" s="36"/>
      <c r="F115" s="25">
        <f t="shared" si="6"/>
        <v>0</v>
      </c>
      <c r="G115" s="25">
        <f t="shared" si="5"/>
        <v>0</v>
      </c>
      <c r="H115" s="25">
        <f t="shared" si="5"/>
        <v>0</v>
      </c>
      <c r="J115" s="36"/>
      <c r="K115" s="36"/>
      <c r="L115" s="37"/>
      <c r="M115" s="38"/>
      <c r="N115" s="36"/>
      <c r="O115" s="36"/>
      <c r="P115" s="39"/>
      <c r="Q115" s="40">
        <f t="shared" si="1"/>
        <v>0</v>
      </c>
      <c r="R115" s="41">
        <f t="shared" si="2"/>
        <v>0</v>
      </c>
      <c r="S115" s="41">
        <f t="shared" si="2"/>
        <v>0</v>
      </c>
      <c r="T115" s="42">
        <f t="shared" si="3"/>
        <v>0</v>
      </c>
      <c r="U115" s="43">
        <f t="shared" si="4"/>
        <v>0</v>
      </c>
      <c r="V115" s="44"/>
      <c r="W115" s="25">
        <f>IF(U115=0,0,SUM(U115,$V$13:V115))</f>
        <v>0</v>
      </c>
    </row>
    <row r="116" spans="1:23">
      <c r="A116" s="23"/>
      <c r="B116" s="36"/>
      <c r="C116" s="36"/>
      <c r="D116" s="36"/>
      <c r="E116" s="36"/>
      <c r="F116" s="25">
        <f t="shared" si="6"/>
        <v>0</v>
      </c>
      <c r="G116" s="25">
        <f t="shared" si="5"/>
        <v>0</v>
      </c>
      <c r="H116" s="25">
        <f t="shared" si="5"/>
        <v>0</v>
      </c>
      <c r="J116" s="36"/>
      <c r="K116" s="36"/>
      <c r="L116" s="37"/>
      <c r="M116" s="38"/>
      <c r="N116" s="36"/>
      <c r="O116" s="36"/>
      <c r="P116" s="39"/>
      <c r="Q116" s="40">
        <f t="shared" si="1"/>
        <v>0</v>
      </c>
      <c r="R116" s="41">
        <f t="shared" si="2"/>
        <v>0</v>
      </c>
      <c r="S116" s="41">
        <f t="shared" si="2"/>
        <v>0</v>
      </c>
      <c r="T116" s="42">
        <f t="shared" si="3"/>
        <v>0</v>
      </c>
      <c r="U116" s="43">
        <f t="shared" si="4"/>
        <v>0</v>
      </c>
      <c r="V116" s="44"/>
      <c r="W116" s="25">
        <f>IF(U116=0,0,SUM(U116,$V$13:V116))</f>
        <v>0</v>
      </c>
    </row>
    <row r="117" spans="1:23">
      <c r="A117" s="23"/>
      <c r="B117" s="36"/>
      <c r="C117" s="36"/>
      <c r="D117" s="36"/>
      <c r="E117" s="36"/>
      <c r="F117" s="25">
        <f t="shared" si="6"/>
        <v>0</v>
      </c>
      <c r="G117" s="25">
        <f t="shared" si="5"/>
        <v>0</v>
      </c>
      <c r="H117" s="25">
        <f t="shared" si="5"/>
        <v>0</v>
      </c>
      <c r="J117" s="36"/>
      <c r="K117" s="36"/>
      <c r="L117" s="37"/>
      <c r="M117" s="38"/>
      <c r="N117" s="36"/>
      <c r="O117" s="36"/>
      <c r="P117" s="39"/>
      <c r="Q117" s="40">
        <f t="shared" si="1"/>
        <v>0</v>
      </c>
      <c r="R117" s="41">
        <f t="shared" si="2"/>
        <v>0</v>
      </c>
      <c r="S117" s="41">
        <f t="shared" si="2"/>
        <v>0</v>
      </c>
      <c r="T117" s="42">
        <f t="shared" si="3"/>
        <v>0</v>
      </c>
      <c r="U117" s="43">
        <f t="shared" si="4"/>
        <v>0</v>
      </c>
      <c r="V117" s="44"/>
      <c r="W117" s="25">
        <f>IF(U117=0,0,SUM(U117,$V$13:V117))</f>
        <v>0</v>
      </c>
    </row>
    <row r="118" spans="1:23">
      <c r="A118" s="23"/>
      <c r="B118" s="36"/>
      <c r="C118" s="36"/>
      <c r="D118" s="36"/>
      <c r="E118" s="36"/>
      <c r="F118" s="25">
        <f t="shared" si="6"/>
        <v>0</v>
      </c>
      <c r="G118" s="25">
        <f t="shared" si="5"/>
        <v>0</v>
      </c>
      <c r="H118" s="25">
        <f t="shared" si="5"/>
        <v>0</v>
      </c>
      <c r="J118" s="36"/>
      <c r="K118" s="36"/>
      <c r="L118" s="37"/>
      <c r="M118" s="38"/>
      <c r="N118" s="36"/>
      <c r="O118" s="36"/>
      <c r="P118" s="39"/>
      <c r="Q118" s="40">
        <f t="shared" si="1"/>
        <v>0</v>
      </c>
      <c r="R118" s="41">
        <f t="shared" si="2"/>
        <v>0</v>
      </c>
      <c r="S118" s="41">
        <f t="shared" si="2"/>
        <v>0</v>
      </c>
      <c r="T118" s="42">
        <f t="shared" si="3"/>
        <v>0</v>
      </c>
      <c r="U118" s="43">
        <f t="shared" si="4"/>
        <v>0</v>
      </c>
      <c r="V118" s="44"/>
      <c r="W118" s="25">
        <f>IF(U118=0,0,SUM(U118,$V$13:V118))</f>
        <v>0</v>
      </c>
    </row>
    <row r="119" spans="1:23">
      <c r="A119" s="23"/>
      <c r="B119" s="36"/>
      <c r="C119" s="36"/>
      <c r="D119" s="36"/>
      <c r="E119" s="36"/>
      <c r="F119" s="25">
        <f t="shared" si="6"/>
        <v>0</v>
      </c>
      <c r="G119" s="25">
        <f t="shared" si="5"/>
        <v>0</v>
      </c>
      <c r="H119" s="25">
        <f t="shared" si="5"/>
        <v>0</v>
      </c>
      <c r="J119" s="36"/>
      <c r="K119" s="36"/>
      <c r="L119" s="37"/>
      <c r="M119" s="38"/>
      <c r="N119" s="36"/>
      <c r="O119" s="36"/>
      <c r="P119" s="39"/>
      <c r="Q119" s="40">
        <f t="shared" si="1"/>
        <v>0</v>
      </c>
      <c r="R119" s="41">
        <f t="shared" si="2"/>
        <v>0</v>
      </c>
      <c r="S119" s="41">
        <f t="shared" si="2"/>
        <v>0</v>
      </c>
      <c r="T119" s="42">
        <f t="shared" si="3"/>
        <v>0</v>
      </c>
      <c r="U119" s="43">
        <f t="shared" si="4"/>
        <v>0</v>
      </c>
      <c r="V119" s="44"/>
      <c r="W119" s="25">
        <f>IF(U119=0,0,SUM(U119,$V$13:V119))</f>
        <v>0</v>
      </c>
    </row>
    <row r="120" spans="1:23">
      <c r="A120" s="23"/>
      <c r="B120" s="36"/>
      <c r="C120" s="36"/>
      <c r="D120" s="36"/>
      <c r="E120" s="36"/>
      <c r="F120" s="25">
        <f t="shared" si="6"/>
        <v>0</v>
      </c>
      <c r="G120" s="25">
        <f t="shared" si="5"/>
        <v>0</v>
      </c>
      <c r="H120" s="25">
        <f t="shared" si="5"/>
        <v>0</v>
      </c>
      <c r="J120" s="36"/>
      <c r="K120" s="36"/>
      <c r="L120" s="37"/>
      <c r="M120" s="38"/>
      <c r="N120" s="36"/>
      <c r="O120" s="36"/>
      <c r="P120" s="39"/>
      <c r="Q120" s="40">
        <f t="shared" si="1"/>
        <v>0</v>
      </c>
      <c r="R120" s="41">
        <f t="shared" si="2"/>
        <v>0</v>
      </c>
      <c r="S120" s="41">
        <f t="shared" si="2"/>
        <v>0</v>
      </c>
      <c r="T120" s="42">
        <f t="shared" si="3"/>
        <v>0</v>
      </c>
      <c r="U120" s="43">
        <f t="shared" si="4"/>
        <v>0</v>
      </c>
      <c r="V120" s="44"/>
      <c r="W120" s="25">
        <f>IF(U120=0,0,SUM(U120,$V$13:V120))</f>
        <v>0</v>
      </c>
    </row>
    <row r="121" spans="1:23">
      <c r="A121" s="23"/>
      <c r="B121" s="36"/>
      <c r="C121" s="36"/>
      <c r="D121" s="36"/>
      <c r="E121" s="36"/>
      <c r="F121" s="25">
        <f t="shared" si="6"/>
        <v>0</v>
      </c>
      <c r="G121" s="25">
        <f t="shared" si="5"/>
        <v>0</v>
      </c>
      <c r="H121" s="25">
        <f t="shared" si="5"/>
        <v>0</v>
      </c>
      <c r="J121" s="36"/>
      <c r="K121" s="36"/>
      <c r="L121" s="37"/>
      <c r="M121" s="38"/>
      <c r="N121" s="36"/>
      <c r="O121" s="36"/>
      <c r="P121" s="39"/>
      <c r="Q121" s="40">
        <f t="shared" si="1"/>
        <v>0</v>
      </c>
      <c r="R121" s="41">
        <f t="shared" si="2"/>
        <v>0</v>
      </c>
      <c r="S121" s="41">
        <f t="shared" si="2"/>
        <v>0</v>
      </c>
      <c r="T121" s="42">
        <f t="shared" si="3"/>
        <v>0</v>
      </c>
      <c r="U121" s="43">
        <f t="shared" si="4"/>
        <v>0</v>
      </c>
      <c r="V121" s="44"/>
      <c r="W121" s="25">
        <f>IF(U121=0,0,SUM(U121,$V$13:V121))</f>
        <v>0</v>
      </c>
    </row>
    <row r="122" spans="1:23">
      <c r="A122" s="23"/>
      <c r="B122" s="36"/>
      <c r="C122" s="36"/>
      <c r="D122" s="36"/>
      <c r="E122" s="36"/>
      <c r="F122" s="25">
        <f t="shared" si="6"/>
        <v>0</v>
      </c>
      <c r="G122" s="25">
        <f t="shared" si="5"/>
        <v>0</v>
      </c>
      <c r="H122" s="25">
        <f t="shared" si="5"/>
        <v>0</v>
      </c>
      <c r="J122" s="36"/>
      <c r="K122" s="36"/>
      <c r="L122" s="37"/>
      <c r="M122" s="38"/>
      <c r="N122" s="36"/>
      <c r="O122" s="36"/>
      <c r="P122" s="39"/>
      <c r="Q122" s="40">
        <f t="shared" si="1"/>
        <v>0</v>
      </c>
      <c r="R122" s="41">
        <f t="shared" si="2"/>
        <v>0</v>
      </c>
      <c r="S122" s="41">
        <f t="shared" si="2"/>
        <v>0</v>
      </c>
      <c r="T122" s="42">
        <f t="shared" si="3"/>
        <v>0</v>
      </c>
      <c r="U122" s="43">
        <f t="shared" si="4"/>
        <v>0</v>
      </c>
      <c r="V122" s="44"/>
      <c r="W122" s="25">
        <f>IF(U122=0,0,SUM(U122,$V$13:V122))</f>
        <v>0</v>
      </c>
    </row>
    <row r="123" spans="1:23">
      <c r="A123" s="23"/>
      <c r="B123" s="36"/>
      <c r="C123" s="36"/>
      <c r="D123" s="36"/>
      <c r="E123" s="36"/>
      <c r="F123" s="25">
        <f t="shared" si="6"/>
        <v>0</v>
      </c>
      <c r="G123" s="25">
        <f t="shared" si="5"/>
        <v>0</v>
      </c>
      <c r="H123" s="25">
        <f t="shared" si="5"/>
        <v>0</v>
      </c>
      <c r="J123" s="36"/>
      <c r="K123" s="36"/>
      <c r="L123" s="37"/>
      <c r="M123" s="38"/>
      <c r="N123" s="36"/>
      <c r="O123" s="36"/>
      <c r="P123" s="39"/>
      <c r="Q123" s="40">
        <f t="shared" si="1"/>
        <v>0</v>
      </c>
      <c r="R123" s="41">
        <f t="shared" si="2"/>
        <v>0</v>
      </c>
      <c r="S123" s="41">
        <f t="shared" si="2"/>
        <v>0</v>
      </c>
      <c r="T123" s="42">
        <f t="shared" si="3"/>
        <v>0</v>
      </c>
      <c r="U123" s="43">
        <f t="shared" si="4"/>
        <v>0</v>
      </c>
      <c r="V123" s="44"/>
      <c r="W123" s="25">
        <f>IF(U123=0,0,SUM(U123,$V$13:V123))</f>
        <v>0</v>
      </c>
    </row>
    <row r="124" spans="1:23">
      <c r="A124" s="23"/>
      <c r="B124" s="36"/>
      <c r="C124" s="36"/>
      <c r="D124" s="36"/>
      <c r="E124" s="36"/>
      <c r="F124" s="25">
        <f t="shared" si="6"/>
        <v>0</v>
      </c>
      <c r="G124" s="25">
        <f t="shared" si="5"/>
        <v>0</v>
      </c>
      <c r="H124" s="25">
        <f t="shared" si="5"/>
        <v>0</v>
      </c>
      <c r="J124" s="36"/>
      <c r="K124" s="36"/>
      <c r="L124" s="37"/>
      <c r="M124" s="38"/>
      <c r="N124" s="36"/>
      <c r="O124" s="36"/>
      <c r="P124" s="39"/>
      <c r="Q124" s="40">
        <f t="shared" si="1"/>
        <v>0</v>
      </c>
      <c r="R124" s="41">
        <f t="shared" si="2"/>
        <v>0</v>
      </c>
      <c r="S124" s="41">
        <f t="shared" si="2"/>
        <v>0</v>
      </c>
      <c r="T124" s="42">
        <f t="shared" si="3"/>
        <v>0</v>
      </c>
      <c r="U124" s="43">
        <f t="shared" si="4"/>
        <v>0</v>
      </c>
      <c r="V124" s="44"/>
      <c r="W124" s="25">
        <f>IF(U124=0,0,SUM(U124,$V$13:V124))</f>
        <v>0</v>
      </c>
    </row>
    <row r="125" spans="1:23">
      <c r="A125" s="23"/>
      <c r="B125" s="36"/>
      <c r="C125" s="36"/>
      <c r="D125" s="36"/>
      <c r="E125" s="36"/>
      <c r="F125" s="25">
        <f t="shared" si="6"/>
        <v>0</v>
      </c>
      <c r="G125" s="25">
        <f t="shared" si="5"/>
        <v>0</v>
      </c>
      <c r="H125" s="25">
        <f t="shared" si="5"/>
        <v>0</v>
      </c>
      <c r="J125" s="36"/>
      <c r="K125" s="36"/>
      <c r="L125" s="37"/>
      <c r="M125" s="38"/>
      <c r="N125" s="36"/>
      <c r="O125" s="36"/>
      <c r="P125" s="39"/>
      <c r="Q125" s="40">
        <f t="shared" si="1"/>
        <v>0</v>
      </c>
      <c r="R125" s="41">
        <f t="shared" si="2"/>
        <v>0</v>
      </c>
      <c r="S125" s="41">
        <f t="shared" si="2"/>
        <v>0</v>
      </c>
      <c r="T125" s="42">
        <f t="shared" si="3"/>
        <v>0</v>
      </c>
      <c r="U125" s="43">
        <f t="shared" si="4"/>
        <v>0</v>
      </c>
      <c r="V125" s="44"/>
      <c r="W125" s="25">
        <f>IF(U125=0,0,SUM(U125,$V$13:V125))</f>
        <v>0</v>
      </c>
    </row>
    <row r="126" spans="1:23">
      <c r="A126" s="23"/>
      <c r="B126" s="36"/>
      <c r="C126" s="36"/>
      <c r="D126" s="36"/>
      <c r="E126" s="36"/>
      <c r="F126" s="25">
        <f t="shared" si="6"/>
        <v>0</v>
      </c>
      <c r="G126" s="25">
        <f t="shared" si="5"/>
        <v>0</v>
      </c>
      <c r="H126" s="25">
        <f t="shared" si="5"/>
        <v>0</v>
      </c>
      <c r="J126" s="36"/>
      <c r="K126" s="36"/>
      <c r="L126" s="37"/>
      <c r="M126" s="38"/>
      <c r="N126" s="36"/>
      <c r="O126" s="36"/>
      <c r="P126" s="39"/>
      <c r="Q126" s="40">
        <f t="shared" si="1"/>
        <v>0</v>
      </c>
      <c r="R126" s="41">
        <f t="shared" si="2"/>
        <v>0</v>
      </c>
      <c r="S126" s="41">
        <f t="shared" si="2"/>
        <v>0</v>
      </c>
      <c r="T126" s="42">
        <f t="shared" si="3"/>
        <v>0</v>
      </c>
      <c r="U126" s="43">
        <f t="shared" si="4"/>
        <v>0</v>
      </c>
      <c r="V126" s="44"/>
      <c r="W126" s="25">
        <f>IF(U126=0,0,SUM(U126,$V$13:V126))</f>
        <v>0</v>
      </c>
    </row>
    <row r="127" spans="1:23">
      <c r="A127" s="23"/>
      <c r="B127" s="36"/>
      <c r="C127" s="36"/>
      <c r="D127" s="36"/>
      <c r="E127" s="36"/>
      <c r="F127" s="25">
        <f t="shared" si="6"/>
        <v>0</v>
      </c>
      <c r="G127" s="25">
        <f t="shared" si="5"/>
        <v>0</v>
      </c>
      <c r="H127" s="25">
        <f t="shared" si="5"/>
        <v>0</v>
      </c>
      <c r="J127" s="36"/>
      <c r="K127" s="36"/>
      <c r="L127" s="37"/>
      <c r="M127" s="38"/>
      <c r="N127" s="36"/>
      <c r="O127" s="36"/>
      <c r="P127" s="39"/>
      <c r="Q127" s="40">
        <f t="shared" si="1"/>
        <v>0</v>
      </c>
      <c r="R127" s="41">
        <f t="shared" si="2"/>
        <v>0</v>
      </c>
      <c r="S127" s="41">
        <f t="shared" si="2"/>
        <v>0</v>
      </c>
      <c r="T127" s="42">
        <f t="shared" si="3"/>
        <v>0</v>
      </c>
      <c r="U127" s="43">
        <f t="shared" si="4"/>
        <v>0</v>
      </c>
      <c r="V127" s="44"/>
      <c r="W127" s="25">
        <f>IF(U127=0,0,SUM(U127,$V$13:V127))</f>
        <v>0</v>
      </c>
    </row>
    <row r="128" spans="1:23">
      <c r="A128" s="23"/>
      <c r="B128" s="36"/>
      <c r="C128" s="36"/>
      <c r="D128" s="36"/>
      <c r="E128" s="36"/>
      <c r="F128" s="25">
        <f t="shared" si="6"/>
        <v>0</v>
      </c>
      <c r="G128" s="25">
        <f t="shared" si="5"/>
        <v>0</v>
      </c>
      <c r="H128" s="25">
        <f t="shared" si="5"/>
        <v>0</v>
      </c>
      <c r="J128" s="36"/>
      <c r="K128" s="36"/>
      <c r="L128" s="37"/>
      <c r="M128" s="38"/>
      <c r="N128" s="36"/>
      <c r="O128" s="36"/>
      <c r="P128" s="39"/>
      <c r="Q128" s="40">
        <f t="shared" si="1"/>
        <v>0</v>
      </c>
      <c r="R128" s="41">
        <f t="shared" si="2"/>
        <v>0</v>
      </c>
      <c r="S128" s="41">
        <f t="shared" si="2"/>
        <v>0</v>
      </c>
      <c r="T128" s="42">
        <f t="shared" si="3"/>
        <v>0</v>
      </c>
      <c r="U128" s="43">
        <f t="shared" si="4"/>
        <v>0</v>
      </c>
      <c r="V128" s="44"/>
      <c r="W128" s="25">
        <f>IF(U128=0,0,SUM(U128,$V$13:V128))</f>
        <v>0</v>
      </c>
    </row>
    <row r="129" spans="1:23">
      <c r="A129" s="23"/>
      <c r="B129" s="36"/>
      <c r="C129" s="36"/>
      <c r="D129" s="36"/>
      <c r="E129" s="36"/>
      <c r="F129" s="25">
        <f t="shared" si="6"/>
        <v>0</v>
      </c>
      <c r="G129" s="25">
        <f t="shared" si="5"/>
        <v>0</v>
      </c>
      <c r="H129" s="25">
        <f t="shared" si="5"/>
        <v>0</v>
      </c>
      <c r="J129" s="36"/>
      <c r="K129" s="36"/>
      <c r="L129" s="37"/>
      <c r="M129" s="38"/>
      <c r="N129" s="36"/>
      <c r="O129" s="36"/>
      <c r="P129" s="39"/>
      <c r="Q129" s="40">
        <f t="shared" si="1"/>
        <v>0</v>
      </c>
      <c r="R129" s="41">
        <f t="shared" si="2"/>
        <v>0</v>
      </c>
      <c r="S129" s="41">
        <f t="shared" si="2"/>
        <v>0</v>
      </c>
      <c r="T129" s="42">
        <f t="shared" si="3"/>
        <v>0</v>
      </c>
      <c r="U129" s="43">
        <f t="shared" si="4"/>
        <v>0</v>
      </c>
      <c r="V129" s="44"/>
      <c r="W129" s="25">
        <f>IF(U129=0,0,SUM(U129,$V$13:V129))</f>
        <v>0</v>
      </c>
    </row>
    <row r="130" spans="1:23">
      <c r="A130" s="23"/>
      <c r="B130" s="36"/>
      <c r="C130" s="36"/>
      <c r="D130" s="36"/>
      <c r="E130" s="36"/>
      <c r="F130" s="25">
        <f t="shared" si="6"/>
        <v>0</v>
      </c>
      <c r="G130" s="25">
        <f t="shared" si="5"/>
        <v>0</v>
      </c>
      <c r="H130" s="25">
        <f t="shared" si="5"/>
        <v>0</v>
      </c>
      <c r="J130" s="36"/>
      <c r="K130" s="36"/>
      <c r="L130" s="37"/>
      <c r="M130" s="38"/>
      <c r="N130" s="36"/>
      <c r="O130" s="36"/>
      <c r="P130" s="39"/>
      <c r="Q130" s="40">
        <f t="shared" si="1"/>
        <v>0</v>
      </c>
      <c r="R130" s="41">
        <f t="shared" si="2"/>
        <v>0</v>
      </c>
      <c r="S130" s="41">
        <f t="shared" si="2"/>
        <v>0</v>
      </c>
      <c r="T130" s="42">
        <f t="shared" si="3"/>
        <v>0</v>
      </c>
      <c r="U130" s="43">
        <f t="shared" si="4"/>
        <v>0</v>
      </c>
      <c r="V130" s="44"/>
      <c r="W130" s="25">
        <f>IF(U130=0,0,SUM(U130,$V$13:V130))</f>
        <v>0</v>
      </c>
    </row>
    <row r="131" spans="1:23">
      <c r="A131" s="23"/>
      <c r="B131" s="36"/>
      <c r="C131" s="36"/>
      <c r="D131" s="36"/>
      <c r="E131" s="36"/>
      <c r="F131" s="25">
        <f t="shared" si="6"/>
        <v>0</v>
      </c>
      <c r="G131" s="25">
        <f t="shared" si="5"/>
        <v>0</v>
      </c>
      <c r="H131" s="25">
        <f t="shared" si="5"/>
        <v>0</v>
      </c>
      <c r="J131" s="36"/>
      <c r="K131" s="36"/>
      <c r="L131" s="37"/>
      <c r="M131" s="38"/>
      <c r="N131" s="36"/>
      <c r="O131" s="36"/>
      <c r="P131" s="39"/>
      <c r="Q131" s="40">
        <f t="shared" si="1"/>
        <v>0</v>
      </c>
      <c r="R131" s="41">
        <f t="shared" si="2"/>
        <v>0</v>
      </c>
      <c r="S131" s="41">
        <f t="shared" si="2"/>
        <v>0</v>
      </c>
      <c r="T131" s="42">
        <f t="shared" si="3"/>
        <v>0</v>
      </c>
      <c r="U131" s="43">
        <f t="shared" si="4"/>
        <v>0</v>
      </c>
      <c r="V131" s="44"/>
      <c r="W131" s="25">
        <f>IF(U131=0,0,SUM(U131,$V$13:V131))</f>
        <v>0</v>
      </c>
    </row>
    <row r="132" spans="1:23">
      <c r="A132" s="23"/>
      <c r="B132" s="36"/>
      <c r="C132" s="36"/>
      <c r="D132" s="36"/>
      <c r="E132" s="36"/>
      <c r="F132" s="25">
        <f t="shared" si="6"/>
        <v>0</v>
      </c>
      <c r="G132" s="25">
        <f t="shared" si="5"/>
        <v>0</v>
      </c>
      <c r="H132" s="25">
        <f t="shared" si="5"/>
        <v>0</v>
      </c>
      <c r="J132" s="36"/>
      <c r="K132" s="36"/>
      <c r="L132" s="37"/>
      <c r="M132" s="38"/>
      <c r="N132" s="36"/>
      <c r="O132" s="36"/>
      <c r="P132" s="39"/>
      <c r="Q132" s="40">
        <f t="shared" si="1"/>
        <v>0</v>
      </c>
      <c r="R132" s="41">
        <f t="shared" si="2"/>
        <v>0</v>
      </c>
      <c r="S132" s="41">
        <f t="shared" si="2"/>
        <v>0</v>
      </c>
      <c r="T132" s="42">
        <f t="shared" si="3"/>
        <v>0</v>
      </c>
      <c r="U132" s="43">
        <f t="shared" si="4"/>
        <v>0</v>
      </c>
      <c r="V132" s="44"/>
      <c r="W132" s="25">
        <f>IF(U132=0,0,SUM(U132,$V$13:V132))</f>
        <v>0</v>
      </c>
    </row>
    <row r="133" spans="1:23">
      <c r="A133" s="23"/>
      <c r="B133" s="36"/>
      <c r="C133" s="36"/>
      <c r="D133" s="36"/>
      <c r="E133" s="36"/>
      <c r="F133" s="25">
        <f t="shared" si="6"/>
        <v>0</v>
      </c>
      <c r="G133" s="25">
        <f t="shared" si="5"/>
        <v>0</v>
      </c>
      <c r="H133" s="25">
        <f t="shared" si="5"/>
        <v>0</v>
      </c>
      <c r="J133" s="36"/>
      <c r="K133" s="36"/>
      <c r="L133" s="37"/>
      <c r="M133" s="38"/>
      <c r="N133" s="36"/>
      <c r="O133" s="36"/>
      <c r="P133" s="39"/>
      <c r="Q133" s="40">
        <f t="shared" si="1"/>
        <v>0</v>
      </c>
      <c r="R133" s="41">
        <f t="shared" si="2"/>
        <v>0</v>
      </c>
      <c r="S133" s="41">
        <f t="shared" si="2"/>
        <v>0</v>
      </c>
      <c r="T133" s="42">
        <f t="shared" si="3"/>
        <v>0</v>
      </c>
      <c r="U133" s="43">
        <f t="shared" si="4"/>
        <v>0</v>
      </c>
      <c r="V133" s="44"/>
      <c r="W133" s="25">
        <f>IF(U133=0,0,SUM(U133,$V$13:V133))</f>
        <v>0</v>
      </c>
    </row>
    <row r="134" spans="1:23">
      <c r="A134" s="23"/>
      <c r="B134" s="36"/>
      <c r="C134" s="36"/>
      <c r="D134" s="36"/>
      <c r="E134" s="36"/>
      <c r="F134" s="25">
        <f t="shared" si="6"/>
        <v>0</v>
      </c>
      <c r="G134" s="25">
        <f t="shared" si="5"/>
        <v>0</v>
      </c>
      <c r="H134" s="25">
        <f t="shared" si="5"/>
        <v>0</v>
      </c>
      <c r="J134" s="36"/>
      <c r="K134" s="36"/>
      <c r="L134" s="37"/>
      <c r="M134" s="38"/>
      <c r="N134" s="36"/>
      <c r="O134" s="36"/>
      <c r="P134" s="39"/>
      <c r="Q134" s="40">
        <f t="shared" si="1"/>
        <v>0</v>
      </c>
      <c r="R134" s="41">
        <f t="shared" si="2"/>
        <v>0</v>
      </c>
      <c r="S134" s="41">
        <f t="shared" si="2"/>
        <v>0</v>
      </c>
      <c r="T134" s="42">
        <f t="shared" si="3"/>
        <v>0</v>
      </c>
      <c r="U134" s="43">
        <f t="shared" si="4"/>
        <v>0</v>
      </c>
      <c r="V134" s="44"/>
      <c r="W134" s="25">
        <f>IF(U134=0,0,SUM(U134,$V$13:V134))</f>
        <v>0</v>
      </c>
    </row>
    <row r="135" spans="1:23">
      <c r="A135" s="23"/>
      <c r="B135" s="36"/>
      <c r="C135" s="36"/>
      <c r="D135" s="36"/>
      <c r="E135" s="36"/>
      <c r="F135" s="25">
        <f t="shared" si="6"/>
        <v>0</v>
      </c>
      <c r="G135" s="25">
        <f t="shared" si="5"/>
        <v>0</v>
      </c>
      <c r="H135" s="25">
        <f t="shared" si="5"/>
        <v>0</v>
      </c>
      <c r="J135" s="36"/>
      <c r="K135" s="36"/>
      <c r="L135" s="37"/>
      <c r="M135" s="38"/>
      <c r="N135" s="36"/>
      <c r="O135" s="36"/>
      <c r="P135" s="39"/>
      <c r="Q135" s="40">
        <f t="shared" si="1"/>
        <v>0</v>
      </c>
      <c r="R135" s="41">
        <f t="shared" si="2"/>
        <v>0</v>
      </c>
      <c r="S135" s="41">
        <f t="shared" si="2"/>
        <v>0</v>
      </c>
      <c r="T135" s="42">
        <f t="shared" si="3"/>
        <v>0</v>
      </c>
      <c r="U135" s="43">
        <f t="shared" si="4"/>
        <v>0</v>
      </c>
      <c r="V135" s="44"/>
      <c r="W135" s="25">
        <f>IF(U135=0,0,SUM(U135,$V$13:V135))</f>
        <v>0</v>
      </c>
    </row>
    <row r="136" spans="1:23">
      <c r="A136" s="23"/>
      <c r="B136" s="36"/>
      <c r="C136" s="36"/>
      <c r="D136" s="36"/>
      <c r="E136" s="36"/>
      <c r="F136" s="25">
        <f t="shared" si="6"/>
        <v>0</v>
      </c>
      <c r="G136" s="25">
        <f t="shared" si="5"/>
        <v>0</v>
      </c>
      <c r="H136" s="25">
        <f t="shared" si="5"/>
        <v>0</v>
      </c>
      <c r="J136" s="36"/>
      <c r="K136" s="36"/>
      <c r="L136" s="37"/>
      <c r="M136" s="38"/>
      <c r="N136" s="36"/>
      <c r="O136" s="36"/>
      <c r="P136" s="39"/>
      <c r="Q136" s="40">
        <f t="shared" si="1"/>
        <v>0</v>
      </c>
      <c r="R136" s="41">
        <f t="shared" si="2"/>
        <v>0</v>
      </c>
      <c r="S136" s="41">
        <f t="shared" si="2"/>
        <v>0</v>
      </c>
      <c r="T136" s="42">
        <f t="shared" si="3"/>
        <v>0</v>
      </c>
      <c r="U136" s="43">
        <f t="shared" si="4"/>
        <v>0</v>
      </c>
      <c r="V136" s="44"/>
      <c r="W136" s="25">
        <f>IF(U136=0,0,SUM(U136,$V$13:V136))</f>
        <v>0</v>
      </c>
    </row>
    <row r="137" spans="1:23">
      <c r="A137" s="23"/>
      <c r="B137" s="36"/>
      <c r="C137" s="36"/>
      <c r="D137" s="36"/>
      <c r="E137" s="36"/>
      <c r="F137" s="25">
        <f t="shared" si="6"/>
        <v>0</v>
      </c>
      <c r="G137" s="25">
        <f t="shared" si="5"/>
        <v>0</v>
      </c>
      <c r="H137" s="25">
        <f t="shared" si="5"/>
        <v>0</v>
      </c>
      <c r="J137" s="36"/>
      <c r="K137" s="36"/>
      <c r="L137" s="37"/>
      <c r="M137" s="38"/>
      <c r="N137" s="36"/>
      <c r="O137" s="36"/>
      <c r="P137" s="39"/>
      <c r="Q137" s="40">
        <f t="shared" si="1"/>
        <v>0</v>
      </c>
      <c r="R137" s="41">
        <f t="shared" si="2"/>
        <v>0</v>
      </c>
      <c r="S137" s="41">
        <f t="shared" si="2"/>
        <v>0</v>
      </c>
      <c r="T137" s="42">
        <f t="shared" si="3"/>
        <v>0</v>
      </c>
      <c r="U137" s="43">
        <f t="shared" si="4"/>
        <v>0</v>
      </c>
      <c r="V137" s="44"/>
      <c r="W137" s="25">
        <f>IF(U137=0,0,SUM(U137,$V$13:V137))</f>
        <v>0</v>
      </c>
    </row>
    <row r="138" spans="1:23">
      <c r="A138" s="23"/>
      <c r="B138" s="36"/>
      <c r="C138" s="36"/>
      <c r="D138" s="36"/>
      <c r="E138" s="36"/>
      <c r="F138" s="25">
        <f t="shared" si="6"/>
        <v>0</v>
      </c>
      <c r="G138" s="25">
        <f t="shared" si="5"/>
        <v>0</v>
      </c>
      <c r="H138" s="25">
        <f t="shared" si="5"/>
        <v>0</v>
      </c>
      <c r="J138" s="36"/>
      <c r="K138" s="36"/>
      <c r="L138" s="37"/>
      <c r="M138" s="38"/>
      <c r="N138" s="36"/>
      <c r="O138" s="36"/>
      <c r="P138" s="39"/>
      <c r="Q138" s="40">
        <f t="shared" si="1"/>
        <v>0</v>
      </c>
      <c r="R138" s="41">
        <f t="shared" si="2"/>
        <v>0</v>
      </c>
      <c r="S138" s="41">
        <f t="shared" si="2"/>
        <v>0</v>
      </c>
      <c r="T138" s="42">
        <f t="shared" si="3"/>
        <v>0</v>
      </c>
      <c r="U138" s="43">
        <f t="shared" si="4"/>
        <v>0</v>
      </c>
      <c r="V138" s="44"/>
      <c r="W138" s="25">
        <f>IF(U138=0,0,SUM(U138,$V$13:V138))</f>
        <v>0</v>
      </c>
    </row>
    <row r="139" spans="1:23">
      <c r="A139" s="23"/>
      <c r="B139" s="36"/>
      <c r="C139" s="36"/>
      <c r="D139" s="36"/>
      <c r="E139" s="36"/>
      <c r="F139" s="25">
        <f t="shared" si="6"/>
        <v>0</v>
      </c>
      <c r="G139" s="25">
        <f t="shared" si="5"/>
        <v>0</v>
      </c>
      <c r="H139" s="25">
        <f t="shared" si="5"/>
        <v>0</v>
      </c>
      <c r="J139" s="36"/>
      <c r="K139" s="36"/>
      <c r="L139" s="37"/>
      <c r="M139" s="38"/>
      <c r="N139" s="36"/>
      <c r="O139" s="36"/>
      <c r="P139" s="39"/>
      <c r="Q139" s="40">
        <f t="shared" si="1"/>
        <v>0</v>
      </c>
      <c r="R139" s="41">
        <f t="shared" si="2"/>
        <v>0</v>
      </c>
      <c r="S139" s="41">
        <f t="shared" si="2"/>
        <v>0</v>
      </c>
      <c r="T139" s="42">
        <f t="shared" si="3"/>
        <v>0</v>
      </c>
      <c r="U139" s="43">
        <f t="shared" si="4"/>
        <v>0</v>
      </c>
      <c r="V139" s="44"/>
      <c r="W139" s="25">
        <f>IF(U139=0,0,SUM(U139,$V$13:V139))</f>
        <v>0</v>
      </c>
    </row>
    <row r="140" spans="1:23">
      <c r="A140" s="23"/>
      <c r="B140" s="36"/>
      <c r="C140" s="36"/>
      <c r="D140" s="36"/>
      <c r="E140" s="36"/>
      <c r="F140" s="25">
        <f t="shared" si="6"/>
        <v>0</v>
      </c>
      <c r="G140" s="25">
        <f t="shared" si="5"/>
        <v>0</v>
      </c>
      <c r="H140" s="25">
        <f t="shared" si="5"/>
        <v>0</v>
      </c>
      <c r="J140" s="36"/>
      <c r="K140" s="36"/>
      <c r="L140" s="37"/>
      <c r="M140" s="38"/>
      <c r="N140" s="36"/>
      <c r="O140" s="36"/>
      <c r="P140" s="39"/>
      <c r="Q140" s="40">
        <f t="shared" si="1"/>
        <v>0</v>
      </c>
      <c r="R140" s="41">
        <f t="shared" si="2"/>
        <v>0</v>
      </c>
      <c r="S140" s="41">
        <f t="shared" si="2"/>
        <v>0</v>
      </c>
      <c r="T140" s="42">
        <f t="shared" si="3"/>
        <v>0</v>
      </c>
      <c r="U140" s="43">
        <f t="shared" si="4"/>
        <v>0</v>
      </c>
      <c r="V140" s="44"/>
      <c r="W140" s="25">
        <f>IF(U140=0,0,SUM(U140,$V$13:V140))</f>
        <v>0</v>
      </c>
    </row>
    <row r="141" spans="1:23">
      <c r="A141" s="23"/>
      <c r="B141" s="36"/>
      <c r="C141" s="36"/>
      <c r="D141" s="36"/>
      <c r="E141" s="36"/>
      <c r="F141" s="25">
        <f t="shared" si="6"/>
        <v>0</v>
      </c>
      <c r="G141" s="25">
        <f t="shared" si="5"/>
        <v>0</v>
      </c>
      <c r="H141" s="25">
        <f t="shared" si="5"/>
        <v>0</v>
      </c>
      <c r="J141" s="36"/>
      <c r="K141" s="36"/>
      <c r="L141" s="37"/>
      <c r="M141" s="38"/>
      <c r="N141" s="36"/>
      <c r="O141" s="36"/>
      <c r="P141" s="39"/>
      <c r="Q141" s="40">
        <f t="shared" si="1"/>
        <v>0</v>
      </c>
      <c r="R141" s="41">
        <f t="shared" si="2"/>
        <v>0</v>
      </c>
      <c r="S141" s="41">
        <f t="shared" si="2"/>
        <v>0</v>
      </c>
      <c r="T141" s="42">
        <f t="shared" si="3"/>
        <v>0</v>
      </c>
      <c r="U141" s="43">
        <f t="shared" si="4"/>
        <v>0</v>
      </c>
      <c r="V141" s="44"/>
      <c r="W141" s="25">
        <f>IF(U141=0,0,SUM(U141,$V$13:V141))</f>
        <v>0</v>
      </c>
    </row>
    <row r="142" spans="1:23">
      <c r="A142" s="23"/>
      <c r="B142" s="36"/>
      <c r="C142" s="36"/>
      <c r="D142" s="36"/>
      <c r="E142" s="36"/>
      <c r="F142" s="25">
        <f t="shared" si="6"/>
        <v>0</v>
      </c>
      <c r="G142" s="25">
        <f t="shared" si="5"/>
        <v>0</v>
      </c>
      <c r="H142" s="25">
        <f t="shared" si="5"/>
        <v>0</v>
      </c>
      <c r="J142" s="36"/>
      <c r="K142" s="36"/>
      <c r="L142" s="37"/>
      <c r="M142" s="38"/>
      <c r="N142" s="36"/>
      <c r="O142" s="36"/>
      <c r="P142" s="39"/>
      <c r="Q142" s="40">
        <f t="shared" si="1"/>
        <v>0</v>
      </c>
      <c r="R142" s="41">
        <f t="shared" si="2"/>
        <v>0</v>
      </c>
      <c r="S142" s="41">
        <f t="shared" si="2"/>
        <v>0</v>
      </c>
      <c r="T142" s="42">
        <f t="shared" si="3"/>
        <v>0</v>
      </c>
      <c r="U142" s="43">
        <f t="shared" si="4"/>
        <v>0</v>
      </c>
      <c r="V142" s="44"/>
      <c r="W142" s="25">
        <f>IF(U142=0,0,SUM(U142,$V$13:V142))</f>
        <v>0</v>
      </c>
    </row>
    <row r="143" spans="1:23">
      <c r="A143" s="23"/>
      <c r="B143" s="36"/>
      <c r="C143" s="36"/>
      <c r="D143" s="36"/>
      <c r="E143" s="36"/>
      <c r="F143" s="25">
        <f t="shared" si="6"/>
        <v>0</v>
      </c>
      <c r="G143" s="25">
        <f t="shared" si="5"/>
        <v>0</v>
      </c>
      <c r="H143" s="25">
        <f t="shared" si="5"/>
        <v>0</v>
      </c>
      <c r="J143" s="36"/>
      <c r="K143" s="36"/>
      <c r="L143" s="37"/>
      <c r="M143" s="38"/>
      <c r="N143" s="36"/>
      <c r="O143" s="36"/>
      <c r="P143" s="39"/>
      <c r="Q143" s="40">
        <f t="shared" si="1"/>
        <v>0</v>
      </c>
      <c r="R143" s="41">
        <f t="shared" si="2"/>
        <v>0</v>
      </c>
      <c r="S143" s="41">
        <f t="shared" si="2"/>
        <v>0</v>
      </c>
      <c r="T143" s="42">
        <f t="shared" si="3"/>
        <v>0</v>
      </c>
      <c r="U143" s="43">
        <f t="shared" si="4"/>
        <v>0</v>
      </c>
      <c r="V143" s="44"/>
      <c r="W143" s="25">
        <f>IF(U143=0,0,SUM(U143,$V$13:V143))</f>
        <v>0</v>
      </c>
    </row>
    <row r="144" spans="1:23">
      <c r="A144" s="23"/>
      <c r="B144" s="36"/>
      <c r="C144" s="36"/>
      <c r="D144" s="36"/>
      <c r="E144" s="36"/>
      <c r="F144" s="25">
        <f t="shared" si="6"/>
        <v>0</v>
      </c>
      <c r="G144" s="25">
        <f t="shared" si="5"/>
        <v>0</v>
      </c>
      <c r="H144" s="25">
        <f t="shared" si="5"/>
        <v>0</v>
      </c>
      <c r="J144" s="36"/>
      <c r="K144" s="36"/>
      <c r="L144" s="37"/>
      <c r="M144" s="38"/>
      <c r="N144" s="36"/>
      <c r="O144" s="36"/>
      <c r="P144" s="39"/>
      <c r="Q144" s="40">
        <f t="shared" si="1"/>
        <v>0</v>
      </c>
      <c r="R144" s="41">
        <f t="shared" si="2"/>
        <v>0</v>
      </c>
      <c r="S144" s="41">
        <f t="shared" si="2"/>
        <v>0</v>
      </c>
      <c r="T144" s="42">
        <f t="shared" si="3"/>
        <v>0</v>
      </c>
      <c r="U144" s="43">
        <f t="shared" si="4"/>
        <v>0</v>
      </c>
      <c r="V144" s="44"/>
      <c r="W144" s="25">
        <f>IF(U144=0,0,SUM(U144,$V$13:V144))</f>
        <v>0</v>
      </c>
    </row>
    <row r="145" spans="1:23">
      <c r="A145" s="23"/>
      <c r="B145" s="36"/>
      <c r="C145" s="36"/>
      <c r="D145" s="36"/>
      <c r="E145" s="36"/>
      <c r="F145" s="25">
        <f t="shared" si="6"/>
        <v>0</v>
      </c>
      <c r="G145" s="25">
        <f t="shared" si="5"/>
        <v>0</v>
      </c>
      <c r="H145" s="25">
        <f t="shared" si="5"/>
        <v>0</v>
      </c>
      <c r="J145" s="36"/>
      <c r="K145" s="36"/>
      <c r="L145" s="37"/>
      <c r="M145" s="38"/>
      <c r="N145" s="36"/>
      <c r="O145" s="36"/>
      <c r="P145" s="39"/>
      <c r="Q145" s="40">
        <f t="shared" si="1"/>
        <v>0</v>
      </c>
      <c r="R145" s="41">
        <f t="shared" si="2"/>
        <v>0</v>
      </c>
      <c r="S145" s="41">
        <f t="shared" si="2"/>
        <v>0</v>
      </c>
      <c r="T145" s="42">
        <f t="shared" si="3"/>
        <v>0</v>
      </c>
      <c r="U145" s="43">
        <f t="shared" si="4"/>
        <v>0</v>
      </c>
      <c r="V145" s="44"/>
      <c r="W145" s="25">
        <f>IF(U145=0,0,SUM(U145,$V$13:V145))</f>
        <v>0</v>
      </c>
    </row>
    <row r="146" spans="1:23">
      <c r="A146" s="23"/>
      <c r="B146" s="36"/>
      <c r="C146" s="36"/>
      <c r="D146" s="36"/>
      <c r="E146" s="36"/>
      <c r="F146" s="25">
        <f t="shared" si="6"/>
        <v>0</v>
      </c>
      <c r="G146" s="25">
        <f t="shared" si="5"/>
        <v>0</v>
      </c>
      <c r="H146" s="25">
        <f t="shared" si="5"/>
        <v>0</v>
      </c>
      <c r="J146" s="36"/>
      <c r="K146" s="36"/>
      <c r="L146" s="37"/>
      <c r="M146" s="38"/>
      <c r="N146" s="36"/>
      <c r="O146" s="36"/>
      <c r="P146" s="39"/>
      <c r="Q146" s="40">
        <f t="shared" si="1"/>
        <v>0</v>
      </c>
      <c r="R146" s="41">
        <f t="shared" si="2"/>
        <v>0</v>
      </c>
      <c r="S146" s="41">
        <f t="shared" si="2"/>
        <v>0</v>
      </c>
      <c r="T146" s="42">
        <f t="shared" si="3"/>
        <v>0</v>
      </c>
      <c r="U146" s="43">
        <f t="shared" si="4"/>
        <v>0</v>
      </c>
      <c r="V146" s="44"/>
      <c r="W146" s="25">
        <f>IF(U146=0,0,SUM(U146,$V$13:V146))</f>
        <v>0</v>
      </c>
    </row>
    <row r="147" spans="1:23">
      <c r="A147" s="23"/>
      <c r="B147" s="36"/>
      <c r="C147" s="36"/>
      <c r="D147" s="36"/>
      <c r="E147" s="36"/>
      <c r="F147" s="25">
        <f t="shared" si="6"/>
        <v>0</v>
      </c>
      <c r="G147" s="25">
        <f t="shared" si="5"/>
        <v>0</v>
      </c>
      <c r="H147" s="25">
        <f t="shared" si="5"/>
        <v>0</v>
      </c>
      <c r="J147" s="36"/>
      <c r="K147" s="36"/>
      <c r="L147" s="37"/>
      <c r="M147" s="38"/>
      <c r="N147" s="36"/>
      <c r="O147" s="36"/>
      <c r="P147" s="39"/>
      <c r="Q147" s="40">
        <f t="shared" si="1"/>
        <v>0</v>
      </c>
      <c r="R147" s="41">
        <f t="shared" si="2"/>
        <v>0</v>
      </c>
      <c r="S147" s="41">
        <f t="shared" si="2"/>
        <v>0</v>
      </c>
      <c r="T147" s="42">
        <f t="shared" si="3"/>
        <v>0</v>
      </c>
      <c r="U147" s="43">
        <f t="shared" si="4"/>
        <v>0</v>
      </c>
      <c r="V147" s="44"/>
      <c r="W147" s="25">
        <f>IF(U147=0,0,SUM(U147,$V$13:V147))</f>
        <v>0</v>
      </c>
    </row>
  </sheetData>
  <phoneticPr fontId="3"/>
  <dataValidations count="1">
    <dataValidation imeMode="off" allowBlank="1" showInputMessage="1" showErrorMessage="1" sqref="A1:H1048576" xr:uid="{F07FCAC7-E69E-43C5-967D-790047BFECBE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F4BDB-DF8B-4573-BD16-4A1572CC818F}">
  <sheetPr>
    <tabColor rgb="FFFFC000"/>
  </sheetPr>
  <dimension ref="B2:U44"/>
  <sheetViews>
    <sheetView showGridLines="0" tabSelected="1" workbookViewId="0">
      <selection activeCell="L35" sqref="L35"/>
    </sheetView>
  </sheetViews>
  <sheetFormatPr defaultColWidth="9.5703125" defaultRowHeight="12"/>
  <cols>
    <col min="2" max="2" width="13.140625" customWidth="1"/>
    <col min="3" max="3" width="9.5703125" style="50"/>
    <col min="4" max="5" width="9.5703125" style="51"/>
    <col min="6" max="6" width="9.5703125" style="45"/>
    <col min="8" max="8" width="17" customWidth="1"/>
    <col min="9" max="9" width="15.85546875" customWidth="1"/>
    <col min="14" max="19" width="9.5703125" style="49"/>
    <col min="20" max="20" width="10.7109375" style="49" bestFit="1" customWidth="1"/>
    <col min="21" max="21" width="9.5703125" style="49"/>
  </cols>
  <sheetData>
    <row r="2" spans="2:21" ht="24">
      <c r="B2" s="48" t="s">
        <v>17</v>
      </c>
      <c r="C2"/>
      <c r="D2"/>
      <c r="E2"/>
      <c r="F2"/>
    </row>
    <row r="4" spans="2:21">
      <c r="N4" s="52" t="s">
        <v>18</v>
      </c>
      <c r="O4" s="52" t="s">
        <v>18</v>
      </c>
      <c r="P4" s="53"/>
      <c r="Q4" s="52" t="s">
        <v>19</v>
      </c>
      <c r="R4" s="52" t="s">
        <v>19</v>
      </c>
      <c r="S4" s="52"/>
      <c r="T4" s="52" t="s">
        <v>18</v>
      </c>
    </row>
    <row r="5" spans="2:21" s="58" customFormat="1" ht="24.75" customHeight="1">
      <c r="B5" s="54" t="s">
        <v>20</v>
      </c>
      <c r="C5" s="55" t="s">
        <v>2</v>
      </c>
      <c r="D5" s="56" t="s">
        <v>3</v>
      </c>
      <c r="E5" s="56" t="s">
        <v>4</v>
      </c>
      <c r="F5" s="57" t="s">
        <v>21</v>
      </c>
      <c r="H5" s="59" t="s">
        <v>22</v>
      </c>
      <c r="I5" s="60">
        <f>SUM(F6:F20)</f>
        <v>68695.617499999993</v>
      </c>
      <c r="J5" s="61" t="s">
        <v>23</v>
      </c>
      <c r="N5" s="62" t="s">
        <v>3</v>
      </c>
      <c r="O5" s="62" t="s">
        <v>4</v>
      </c>
      <c r="P5" s="63" t="s">
        <v>24</v>
      </c>
      <c r="Q5" s="62" t="s">
        <v>3</v>
      </c>
      <c r="R5" s="62" t="s">
        <v>4</v>
      </c>
      <c r="S5" s="62"/>
      <c r="T5" s="64" t="s">
        <v>5</v>
      </c>
      <c r="U5" s="65" t="s">
        <v>24</v>
      </c>
    </row>
    <row r="6" spans="2:21">
      <c r="B6" s="66" t="s">
        <v>25</v>
      </c>
      <c r="C6" s="67">
        <v>44706</v>
      </c>
      <c r="D6" s="68">
        <v>1</v>
      </c>
      <c r="E6" s="68"/>
      <c r="F6" s="69">
        <f t="shared" ref="F6:F11" si="0">D6*Q6+E6*R6</f>
        <v>332.34699999999998</v>
      </c>
      <c r="H6" s="70"/>
      <c r="N6" s="71">
        <f>IFERROR(VLOOKUP($C6,'相場&amp;ウオレット'!$A$4:$E$147,2,0),0)</f>
        <v>2.62</v>
      </c>
      <c r="O6" s="71">
        <f>IFERROR(VLOOKUP($C6,'相場&amp;ウオレット'!$A$4:$E$147,3,0),0)</f>
        <v>1.399</v>
      </c>
      <c r="P6" s="71">
        <f>IFERROR(VLOOKUP($C6,'相場&amp;ウオレット'!$A$4:$E$147,5,0),0)</f>
        <v>126.85</v>
      </c>
      <c r="Q6" s="71">
        <f t="shared" ref="Q6:R20" si="1">N6*$P6</f>
        <v>332.34699999999998</v>
      </c>
      <c r="R6" s="71">
        <f t="shared" si="1"/>
        <v>177.46314999999998</v>
      </c>
      <c r="S6" s="71"/>
      <c r="T6" s="72">
        <f>IFERROR(VLOOKUP($I7,'相場&amp;ウオレット'!$A$4:$E$147,4,0),0)</f>
        <v>49.76</v>
      </c>
      <c r="U6" s="72">
        <f>IFERROR(VLOOKUP($I7,'相場&amp;ウオレット'!$A$4:$E$147,5,0),0)</f>
        <v>126.85</v>
      </c>
    </row>
    <row r="7" spans="2:21">
      <c r="B7" s="66" t="s">
        <v>25</v>
      </c>
      <c r="C7" s="67">
        <v>44706</v>
      </c>
      <c r="D7" s="68">
        <v>2</v>
      </c>
      <c r="E7" s="68"/>
      <c r="F7" s="69">
        <f t="shared" si="0"/>
        <v>664.69399999999996</v>
      </c>
      <c r="H7" s="73" t="s">
        <v>26</v>
      </c>
      <c r="I7" s="74">
        <v>44706</v>
      </c>
      <c r="N7" s="71">
        <f>IFERROR(VLOOKUP($C7,'相場&amp;ウオレット'!$A$4:$E$147,2,0),0)</f>
        <v>2.62</v>
      </c>
      <c r="O7" s="71">
        <f>IFERROR(VLOOKUP($C7,'相場&amp;ウオレット'!$A$4:$E$147,3,0),0)</f>
        <v>1.399</v>
      </c>
      <c r="P7" s="71">
        <f>IFERROR(VLOOKUP($C7,'相場&amp;ウオレット'!$A$4:$E$147,5,0),0)</f>
        <v>126.85</v>
      </c>
      <c r="Q7" s="71">
        <f t="shared" si="1"/>
        <v>332.34699999999998</v>
      </c>
      <c r="R7" s="71">
        <f t="shared" si="1"/>
        <v>177.46314999999998</v>
      </c>
      <c r="S7" s="71"/>
      <c r="T7" s="71"/>
    </row>
    <row r="8" spans="2:21">
      <c r="B8" s="66" t="s">
        <v>25</v>
      </c>
      <c r="C8" s="67">
        <v>44706</v>
      </c>
      <c r="D8" s="68">
        <v>3</v>
      </c>
      <c r="E8" s="68"/>
      <c r="F8" s="69">
        <f t="shared" si="0"/>
        <v>997.04099999999994</v>
      </c>
      <c r="H8" s="75"/>
      <c r="I8" s="76"/>
      <c r="N8" s="71">
        <f>IFERROR(VLOOKUP($C8,'相場&amp;ウオレット'!$A$4:$E$147,2,0),0)</f>
        <v>2.62</v>
      </c>
      <c r="O8" s="71">
        <f>IFERROR(VLOOKUP($C8,'相場&amp;ウオレット'!$A$4:$E$147,3,0),0)</f>
        <v>1.399</v>
      </c>
      <c r="P8" s="71">
        <f>IFERROR(VLOOKUP($C8,'相場&amp;ウオレット'!$A$4:$E$147,5,0),0)</f>
        <v>126.85</v>
      </c>
      <c r="Q8" s="71">
        <f t="shared" si="1"/>
        <v>332.34699999999998</v>
      </c>
      <c r="R8" s="71">
        <f t="shared" si="1"/>
        <v>177.46314999999998</v>
      </c>
      <c r="S8" s="71"/>
    </row>
    <row r="9" spans="2:21">
      <c r="B9" s="66" t="s">
        <v>25</v>
      </c>
      <c r="C9" s="67">
        <v>44706</v>
      </c>
      <c r="D9" s="68">
        <v>4</v>
      </c>
      <c r="E9" s="68"/>
      <c r="F9" s="69">
        <f t="shared" si="0"/>
        <v>1329.3879999999999</v>
      </c>
      <c r="H9" s="70"/>
      <c r="N9" s="71">
        <f>IFERROR(VLOOKUP($C9,'相場&amp;ウオレット'!$A$4:$E$147,2,0),0)</f>
        <v>2.62</v>
      </c>
      <c r="O9" s="71">
        <f>IFERROR(VLOOKUP($C9,'相場&amp;ウオレット'!$A$4:$E$147,3,0),0)</f>
        <v>1.399</v>
      </c>
      <c r="P9" s="71">
        <f>IFERROR(VLOOKUP($C9,'相場&amp;ウオレット'!$A$4:$E$147,5,0),0)</f>
        <v>126.85</v>
      </c>
      <c r="Q9" s="71">
        <f t="shared" si="1"/>
        <v>332.34699999999998</v>
      </c>
      <c r="R9" s="71">
        <f t="shared" si="1"/>
        <v>177.46314999999998</v>
      </c>
      <c r="S9" s="71"/>
    </row>
    <row r="10" spans="2:21">
      <c r="B10" s="66" t="s">
        <v>25</v>
      </c>
      <c r="C10" s="67">
        <v>44706</v>
      </c>
      <c r="D10" s="68">
        <v>10</v>
      </c>
      <c r="E10" s="68">
        <v>10</v>
      </c>
      <c r="F10" s="69">
        <f t="shared" si="0"/>
        <v>5098.1014999999998</v>
      </c>
      <c r="H10" s="77" t="s">
        <v>27</v>
      </c>
      <c r="I10" s="78">
        <f>T11</f>
        <v>11.58</v>
      </c>
      <c r="N10" s="71">
        <f>IFERROR(VLOOKUP($C10,'相場&amp;ウオレット'!$A$4:$E$147,2,0),0)</f>
        <v>2.62</v>
      </c>
      <c r="O10" s="71">
        <f>IFERROR(VLOOKUP($C10,'相場&amp;ウオレット'!$A$4:$E$147,3,0),0)</f>
        <v>1.399</v>
      </c>
      <c r="P10" s="71">
        <f>IFERROR(VLOOKUP($C10,'相場&amp;ウオレット'!$A$4:$E$147,5,0),0)</f>
        <v>126.85</v>
      </c>
      <c r="Q10" s="71">
        <f t="shared" si="1"/>
        <v>332.34699999999998</v>
      </c>
      <c r="R10" s="71">
        <f t="shared" si="1"/>
        <v>177.46314999999998</v>
      </c>
      <c r="S10" s="71"/>
      <c r="T10" s="79" t="s">
        <v>27</v>
      </c>
      <c r="U10" s="80"/>
    </row>
    <row r="11" spans="2:21">
      <c r="B11" s="66" t="s">
        <v>28</v>
      </c>
      <c r="C11" s="67">
        <v>44706</v>
      </c>
      <c r="D11" s="68">
        <v>160</v>
      </c>
      <c r="E11" s="68">
        <v>40</v>
      </c>
      <c r="F11" s="69">
        <f t="shared" si="0"/>
        <v>60274.045999999995</v>
      </c>
      <c r="H11" s="81"/>
      <c r="I11" s="82"/>
      <c r="J11" t="s">
        <v>5</v>
      </c>
      <c r="N11" s="71">
        <f>IFERROR(VLOOKUP($C11,'相場&amp;ウオレット'!$A$4:$E$147,2,0),0)</f>
        <v>2.62</v>
      </c>
      <c r="O11" s="71">
        <f>IFERROR(VLOOKUP($C11,'相場&amp;ウオレット'!$A$4:$E$147,3,0),0)</f>
        <v>1.399</v>
      </c>
      <c r="P11" s="71">
        <f>IFERROR(VLOOKUP($C11,'相場&amp;ウオレット'!$A$4:$E$147,5,0),0)</f>
        <v>126.85</v>
      </c>
      <c r="Q11" s="71">
        <f t="shared" si="1"/>
        <v>332.34699999999998</v>
      </c>
      <c r="R11" s="71">
        <f t="shared" si="1"/>
        <v>177.46314999999998</v>
      </c>
      <c r="S11" s="71"/>
      <c r="T11" s="83">
        <f>ROUNDUP(I5/U6/T6/94%,2)</f>
        <v>11.58</v>
      </c>
      <c r="U11" s="84">
        <f>I13*94%</f>
        <v>12.502000000000001</v>
      </c>
    </row>
    <row r="12" spans="2:21">
      <c r="B12" s="66"/>
      <c r="C12" s="67"/>
      <c r="D12" s="68"/>
      <c r="E12" s="68"/>
      <c r="F12" s="69"/>
      <c r="N12" s="71">
        <f>IFERROR(VLOOKUP($C12,'相場&amp;ウオレット'!$A$4:$E$147,2,0),0)</f>
        <v>0</v>
      </c>
      <c r="O12" s="71">
        <f>IFERROR(VLOOKUP($C12,'相場&amp;ウオレット'!$A$4:$E$147,3,0),0)</f>
        <v>0</v>
      </c>
      <c r="P12" s="71">
        <f>IFERROR(VLOOKUP($C12,'相場&amp;ウオレット'!$A$4:$E$147,5,0),0)</f>
        <v>0</v>
      </c>
      <c r="Q12" s="71">
        <f t="shared" si="1"/>
        <v>0</v>
      </c>
      <c r="R12" s="71">
        <f t="shared" si="1"/>
        <v>0</v>
      </c>
      <c r="S12" s="71"/>
      <c r="T12" s="71"/>
    </row>
    <row r="13" spans="2:21">
      <c r="B13" s="66"/>
      <c r="C13" s="67"/>
      <c r="D13" s="68"/>
      <c r="E13" s="68"/>
      <c r="F13" s="69"/>
      <c r="H13" s="77" t="s">
        <v>29</v>
      </c>
      <c r="I13" s="85">
        <v>13.3</v>
      </c>
      <c r="N13" s="71">
        <f>IFERROR(VLOOKUP($C13,'相場&amp;ウオレット'!$A$4:$E$147,2,0),0)</f>
        <v>0</v>
      </c>
      <c r="O13" s="71">
        <f>IFERROR(VLOOKUP($C13,'相場&amp;ウオレット'!$A$4:$E$147,3,0),0)</f>
        <v>0</v>
      </c>
      <c r="P13" s="71">
        <f>IFERROR(VLOOKUP($C13,'相場&amp;ウオレット'!$A$4:$E$147,5,0),0)</f>
        <v>0</v>
      </c>
      <c r="Q13" s="71">
        <f t="shared" si="1"/>
        <v>0</v>
      </c>
      <c r="R13" s="71">
        <f t="shared" si="1"/>
        <v>0</v>
      </c>
      <c r="S13" s="71"/>
      <c r="T13" s="71"/>
    </row>
    <row r="14" spans="2:21">
      <c r="B14" s="66"/>
      <c r="C14" s="67"/>
      <c r="D14" s="68"/>
      <c r="E14" s="68"/>
      <c r="F14" s="69"/>
      <c r="H14" s="81"/>
      <c r="I14" s="85"/>
      <c r="J14" t="s">
        <v>5</v>
      </c>
      <c r="N14" s="71">
        <f>IFERROR(VLOOKUP($C14,'相場&amp;ウオレット'!$A$4:$E$147,2,0),0)</f>
        <v>0</v>
      </c>
      <c r="O14" s="71">
        <f>IFERROR(VLOOKUP($C14,'相場&amp;ウオレット'!$A$4:$E$147,3,0),0)</f>
        <v>0</v>
      </c>
      <c r="P14" s="71">
        <f>IFERROR(VLOOKUP($C14,'相場&amp;ウオレット'!$A$4:$E$147,5,0),0)</f>
        <v>0</v>
      </c>
      <c r="Q14" s="71">
        <f t="shared" si="1"/>
        <v>0</v>
      </c>
      <c r="R14" s="71">
        <f t="shared" si="1"/>
        <v>0</v>
      </c>
      <c r="S14" s="71"/>
      <c r="T14" s="71"/>
    </row>
    <row r="15" spans="2:21">
      <c r="B15" s="66"/>
      <c r="C15" s="67"/>
      <c r="D15" s="68"/>
      <c r="E15" s="68"/>
      <c r="F15" s="69"/>
      <c r="N15" s="71">
        <f>IFERROR(VLOOKUP($C15,'相場&amp;ウオレット'!$A$4:$E$147,2,0),0)</f>
        <v>0</v>
      </c>
      <c r="O15" s="71">
        <f>IFERROR(VLOOKUP($C15,'相場&amp;ウオレット'!$A$4:$E$147,3,0),0)</f>
        <v>0</v>
      </c>
      <c r="P15" s="71">
        <f>IFERROR(VLOOKUP($C15,'相場&amp;ウオレット'!$A$4:$E$147,5,0),0)</f>
        <v>0</v>
      </c>
      <c r="Q15" s="71">
        <f t="shared" si="1"/>
        <v>0</v>
      </c>
      <c r="R15" s="71">
        <f t="shared" si="1"/>
        <v>0</v>
      </c>
      <c r="S15" s="71"/>
      <c r="T15" s="71"/>
    </row>
    <row r="16" spans="2:21">
      <c r="B16" s="66"/>
      <c r="C16" s="67"/>
      <c r="D16" s="68"/>
      <c r="E16" s="68"/>
      <c r="F16" s="69"/>
      <c r="H16" s="77" t="s">
        <v>29</v>
      </c>
      <c r="I16" s="86">
        <f>T17</f>
        <v>78913.324111999988</v>
      </c>
      <c r="N16" s="71">
        <f>IFERROR(VLOOKUP($C16,'相場&amp;ウオレット'!$A$4:$E$147,2,0),0)</f>
        <v>0</v>
      </c>
      <c r="O16" s="71">
        <f>IFERROR(VLOOKUP($C16,'相場&amp;ウオレット'!$A$4:$E$147,3,0),0)</f>
        <v>0</v>
      </c>
      <c r="P16" s="71">
        <f>IFERROR(VLOOKUP($C16,'相場&amp;ウオレット'!$A$4:$E$147,5,0),0)</f>
        <v>0</v>
      </c>
      <c r="Q16" s="71">
        <f t="shared" si="1"/>
        <v>0</v>
      </c>
      <c r="R16" s="71">
        <f t="shared" si="1"/>
        <v>0</v>
      </c>
      <c r="S16" s="71"/>
      <c r="T16" s="87" t="s">
        <v>30</v>
      </c>
    </row>
    <row r="17" spans="2:20">
      <c r="B17" s="66"/>
      <c r="C17" s="67"/>
      <c r="D17" s="68"/>
      <c r="E17" s="68"/>
      <c r="F17" s="69"/>
      <c r="H17" s="81"/>
      <c r="I17" s="86"/>
      <c r="J17" t="s">
        <v>23</v>
      </c>
      <c r="N17" s="71">
        <f>IFERROR(VLOOKUP($C17,'相場&amp;ウオレット'!$A$4:$E$147,2,0),0)</f>
        <v>0</v>
      </c>
      <c r="O17" s="71">
        <f>IFERROR(VLOOKUP($C17,'相場&amp;ウオレット'!$A$4:$E$147,3,0),0)</f>
        <v>0</v>
      </c>
      <c r="P17" s="71">
        <f>IFERROR(VLOOKUP($C17,'相場&amp;ウオレット'!$A$4:$E$147,5,0),0)</f>
        <v>0</v>
      </c>
      <c r="Q17" s="71">
        <f t="shared" si="1"/>
        <v>0</v>
      </c>
      <c r="R17" s="71">
        <f t="shared" si="1"/>
        <v>0</v>
      </c>
      <c r="S17" s="71"/>
      <c r="T17" s="88">
        <f>I13*94%*T6*U6</f>
        <v>78913.324111999988</v>
      </c>
    </row>
    <row r="18" spans="2:20">
      <c r="B18" s="66"/>
      <c r="C18" s="67"/>
      <c r="D18" s="68"/>
      <c r="E18" s="68"/>
      <c r="F18" s="69"/>
      <c r="N18" s="71">
        <f>IFERROR(VLOOKUP($C18,'相場&amp;ウオレット'!$A$4:$E$147,2,0),0)</f>
        <v>0</v>
      </c>
      <c r="O18" s="71">
        <f>IFERROR(VLOOKUP($C18,'相場&amp;ウオレット'!$A$4:$E$147,3,0),0)</f>
        <v>0</v>
      </c>
      <c r="P18" s="71">
        <f>IFERROR(VLOOKUP($C18,'相場&amp;ウオレット'!$A$4:$E$147,5,0),0)</f>
        <v>0</v>
      </c>
      <c r="Q18" s="71">
        <f t="shared" si="1"/>
        <v>0</v>
      </c>
      <c r="R18" s="71">
        <f t="shared" si="1"/>
        <v>0</v>
      </c>
      <c r="S18" s="71"/>
      <c r="T18" s="71"/>
    </row>
    <row r="19" spans="2:20">
      <c r="B19" s="66"/>
      <c r="C19" s="67"/>
      <c r="D19" s="68"/>
      <c r="E19" s="68"/>
      <c r="F19" s="69"/>
      <c r="H19" s="77" t="s">
        <v>30</v>
      </c>
      <c r="I19" s="89">
        <f>T17-I5</f>
        <v>10217.706611999994</v>
      </c>
      <c r="N19" s="71">
        <f>IFERROR(VLOOKUP($C19,'相場&amp;ウオレット'!$A$4:$E$147,2,0),0)</f>
        <v>0</v>
      </c>
      <c r="O19" s="71">
        <f>IFERROR(VLOOKUP($C19,'相場&amp;ウオレット'!$A$4:$E$147,3,0),0)</f>
        <v>0</v>
      </c>
      <c r="P19" s="71">
        <f>IFERROR(VLOOKUP($C19,'相場&amp;ウオレット'!$A$4:$E$147,5,0),0)</f>
        <v>0</v>
      </c>
      <c r="Q19" s="71">
        <f t="shared" si="1"/>
        <v>0</v>
      </c>
      <c r="R19" s="71">
        <f t="shared" si="1"/>
        <v>0</v>
      </c>
      <c r="S19" s="71"/>
      <c r="T19" s="71"/>
    </row>
    <row r="20" spans="2:20">
      <c r="B20" s="66"/>
      <c r="C20" s="67"/>
      <c r="D20" s="68"/>
      <c r="E20" s="68"/>
      <c r="F20" s="69"/>
      <c r="H20" s="81"/>
      <c r="I20" s="89"/>
      <c r="J20" t="s">
        <v>23</v>
      </c>
      <c r="N20" s="71">
        <f>IFERROR(VLOOKUP($C20,'相場&amp;ウオレット'!$A$4:$E$147,2,0),0)</f>
        <v>0</v>
      </c>
      <c r="O20" s="71">
        <f>IFERROR(VLOOKUP($C20,'相場&amp;ウオレット'!$A$4:$E$147,3,0),0)</f>
        <v>0</v>
      </c>
      <c r="P20" s="71">
        <f>IFERROR(VLOOKUP($C20,'相場&amp;ウオレット'!$A$4:$E$147,5,0),0)</f>
        <v>0</v>
      </c>
      <c r="Q20" s="71">
        <f t="shared" si="1"/>
        <v>0</v>
      </c>
      <c r="R20" s="71">
        <f t="shared" si="1"/>
        <v>0</v>
      </c>
      <c r="S20" s="71"/>
      <c r="T20" s="71"/>
    </row>
    <row r="21" spans="2:20">
      <c r="N21" s="71"/>
      <c r="O21" s="71"/>
      <c r="P21" s="71"/>
      <c r="Q21" s="71"/>
      <c r="R21" s="71"/>
      <c r="S21" s="71"/>
      <c r="T21" s="71"/>
    </row>
    <row r="22" spans="2:20">
      <c r="N22" s="71"/>
      <c r="O22" s="71"/>
      <c r="P22" s="71"/>
      <c r="Q22" s="71"/>
      <c r="R22" s="71"/>
      <c r="S22" s="71"/>
      <c r="T22" s="71"/>
    </row>
    <row r="23" spans="2:20">
      <c r="B23" t="s">
        <v>31</v>
      </c>
      <c r="N23" s="71"/>
      <c r="O23" s="71"/>
      <c r="P23" s="71"/>
      <c r="Q23" s="71"/>
      <c r="R23" s="71"/>
      <c r="S23" s="71"/>
      <c r="T23" s="71"/>
    </row>
    <row r="24" spans="2:20">
      <c r="B24" s="90">
        <v>44704</v>
      </c>
      <c r="C24" s="91" t="s">
        <v>32</v>
      </c>
      <c r="D24" s="92" t="s">
        <v>3</v>
      </c>
      <c r="E24" s="92" t="s">
        <v>4</v>
      </c>
      <c r="F24" s="93" t="s">
        <v>5</v>
      </c>
      <c r="G24" s="94" t="s">
        <v>15</v>
      </c>
      <c r="N24" s="71"/>
      <c r="O24" s="71"/>
      <c r="P24" s="71"/>
      <c r="Q24" s="71"/>
      <c r="R24" s="71"/>
      <c r="S24" s="71"/>
      <c r="T24" s="71"/>
    </row>
    <row r="25" spans="2:20">
      <c r="B25" s="95" t="s">
        <v>33</v>
      </c>
      <c r="C25" s="96"/>
      <c r="D25" s="97">
        <f>VLOOKUP($B24,'相場&amp;ウオレット'!$A$4:$E$147,2,0)</f>
        <v>2.62</v>
      </c>
      <c r="E25" s="97">
        <f>VLOOKUP($B24,'相場&amp;ウオレット'!$A$4:$E$147,3,0)</f>
        <v>1.37</v>
      </c>
      <c r="F25" s="97">
        <f>VLOOKUP($B24,'相場&amp;ウオレット'!$A$4:$E$147,4,0)</f>
        <v>49.06</v>
      </c>
      <c r="G25" s="97">
        <f>VLOOKUP($B24,'相場&amp;ウオレット'!$A$4:$E$147,5,0)</f>
        <v>127.71</v>
      </c>
      <c r="N25" s="71"/>
      <c r="O25" s="71"/>
      <c r="P25" s="71"/>
      <c r="Q25" s="71"/>
      <c r="R25" s="71"/>
      <c r="S25" s="71"/>
      <c r="T25" s="71"/>
    </row>
    <row r="26" spans="2:20">
      <c r="B26" s="98" t="s">
        <v>3</v>
      </c>
      <c r="C26" s="99">
        <v>100</v>
      </c>
      <c r="D26" s="100">
        <f>($C26*$H26)/D$25</f>
        <v>100</v>
      </c>
      <c r="E26" s="100">
        <f t="shared" ref="E26:G26" si="2">($C26*$H26)/E$25</f>
        <v>191.24087591240874</v>
      </c>
      <c r="F26" s="100">
        <f t="shared" si="2"/>
        <v>5.3403995108030982</v>
      </c>
      <c r="G26" s="100">
        <f t="shared" si="2"/>
        <v>2.0515229817555398</v>
      </c>
      <c r="H26" s="101">
        <f>D25</f>
        <v>2.62</v>
      </c>
      <c r="N26" s="71"/>
      <c r="O26" s="71"/>
      <c r="P26" s="71"/>
      <c r="Q26" s="71"/>
      <c r="R26" s="71"/>
      <c r="S26" s="71"/>
      <c r="T26" s="71"/>
    </row>
    <row r="27" spans="2:20">
      <c r="B27" s="98" t="s">
        <v>4</v>
      </c>
      <c r="C27" s="99">
        <v>110</v>
      </c>
      <c r="D27" s="100">
        <f t="shared" ref="D27:G29" si="3">($C27*$H27)/D$25</f>
        <v>57.519083969465655</v>
      </c>
      <c r="E27" s="100">
        <f t="shared" si="3"/>
        <v>110</v>
      </c>
      <c r="F27" s="100">
        <f t="shared" si="3"/>
        <v>3.071748878923767</v>
      </c>
      <c r="G27" s="100">
        <f t="shared" si="3"/>
        <v>1.1800172265288547</v>
      </c>
      <c r="H27" s="101">
        <f>E25</f>
        <v>1.37</v>
      </c>
      <c r="N27" s="71"/>
      <c r="O27" s="71"/>
      <c r="P27" s="71"/>
      <c r="Q27" s="71"/>
      <c r="R27" s="71"/>
      <c r="S27" s="71"/>
      <c r="T27" s="71"/>
    </row>
    <row r="28" spans="2:20">
      <c r="B28" s="98" t="s">
        <v>5</v>
      </c>
      <c r="C28" s="99">
        <v>1</v>
      </c>
      <c r="D28" s="100">
        <f t="shared" si="3"/>
        <v>18.725190839694658</v>
      </c>
      <c r="E28" s="100">
        <f t="shared" si="3"/>
        <v>35.810218978102192</v>
      </c>
      <c r="F28" s="100">
        <f t="shared" si="3"/>
        <v>1</v>
      </c>
      <c r="G28" s="100">
        <f t="shared" si="3"/>
        <v>0.38415159345391908</v>
      </c>
      <c r="H28" s="101">
        <f>F25</f>
        <v>49.06</v>
      </c>
      <c r="N28" s="71"/>
      <c r="O28" s="71"/>
      <c r="P28" s="71"/>
      <c r="Q28" s="71"/>
      <c r="R28" s="71"/>
      <c r="S28" s="71"/>
      <c r="T28" s="71"/>
    </row>
    <row r="29" spans="2:20">
      <c r="B29" s="98" t="s">
        <v>15</v>
      </c>
      <c r="C29" s="99">
        <v>1</v>
      </c>
      <c r="D29" s="100">
        <f t="shared" si="3"/>
        <v>48.744274809160302</v>
      </c>
      <c r="E29" s="100">
        <f t="shared" si="3"/>
        <v>93.218978102189766</v>
      </c>
      <c r="F29" s="100">
        <f t="shared" si="3"/>
        <v>2.6031390134529144</v>
      </c>
      <c r="G29" s="100">
        <f t="shared" si="3"/>
        <v>1</v>
      </c>
      <c r="H29" s="101">
        <f>G25</f>
        <v>127.71</v>
      </c>
      <c r="N29" s="71"/>
      <c r="O29" s="71"/>
      <c r="P29" s="71"/>
      <c r="Q29" s="71"/>
      <c r="R29" s="71"/>
      <c r="S29" s="71"/>
      <c r="T29" s="71"/>
    </row>
    <row r="30" spans="2:20">
      <c r="H30" s="102"/>
      <c r="N30" s="71"/>
      <c r="O30" s="71"/>
      <c r="P30" s="71"/>
      <c r="Q30" s="71"/>
      <c r="R30" s="71"/>
      <c r="S30" s="71"/>
      <c r="T30" s="71"/>
    </row>
    <row r="31" spans="2:20">
      <c r="N31" s="71"/>
      <c r="O31" s="71"/>
      <c r="P31" s="71"/>
      <c r="Q31" s="71"/>
      <c r="R31" s="71"/>
      <c r="S31" s="71"/>
      <c r="T31" s="71"/>
    </row>
    <row r="32" spans="2:20">
      <c r="N32" s="71"/>
      <c r="O32" s="71"/>
      <c r="P32" s="71"/>
      <c r="Q32" s="71"/>
      <c r="R32" s="71"/>
      <c r="S32" s="71"/>
      <c r="T32" s="71"/>
    </row>
    <row r="33" spans="14:20">
      <c r="N33" s="71"/>
      <c r="O33" s="71"/>
      <c r="P33" s="71"/>
      <c r="Q33" s="71"/>
      <c r="R33" s="71"/>
      <c r="S33" s="71"/>
      <c r="T33" s="71"/>
    </row>
    <row r="34" spans="14:20">
      <c r="N34" s="71"/>
      <c r="O34" s="71"/>
      <c r="P34" s="71"/>
      <c r="Q34" s="71"/>
      <c r="R34" s="71"/>
      <c r="S34" s="71"/>
      <c r="T34" s="71"/>
    </row>
    <row r="35" spans="14:20">
      <c r="N35" s="71"/>
      <c r="O35" s="71"/>
      <c r="P35" s="71"/>
      <c r="Q35" s="71"/>
      <c r="R35" s="71"/>
      <c r="S35" s="71"/>
      <c r="T35" s="71"/>
    </row>
    <row r="36" spans="14:20">
      <c r="N36" s="71"/>
      <c r="O36" s="71"/>
      <c r="P36" s="71"/>
      <c r="Q36" s="71"/>
      <c r="R36" s="71"/>
      <c r="S36" s="71"/>
      <c r="T36" s="71"/>
    </row>
    <row r="37" spans="14:20">
      <c r="N37" s="71"/>
      <c r="O37" s="71"/>
      <c r="P37" s="71"/>
      <c r="Q37" s="71"/>
      <c r="R37" s="71"/>
      <c r="S37" s="71"/>
      <c r="T37" s="71"/>
    </row>
    <row r="38" spans="14:20">
      <c r="N38" s="71"/>
      <c r="O38" s="71"/>
      <c r="P38" s="71"/>
      <c r="Q38" s="71"/>
      <c r="R38" s="71"/>
      <c r="S38" s="71"/>
      <c r="T38" s="71"/>
    </row>
    <row r="39" spans="14:20">
      <c r="N39" s="71"/>
      <c r="O39" s="71"/>
      <c r="P39" s="71"/>
      <c r="Q39" s="71"/>
      <c r="R39" s="71"/>
      <c r="S39" s="71"/>
      <c r="T39" s="71"/>
    </row>
    <row r="40" spans="14:20">
      <c r="N40" s="71"/>
      <c r="O40" s="71"/>
      <c r="P40" s="71"/>
      <c r="Q40" s="71"/>
      <c r="R40" s="71"/>
      <c r="S40" s="71"/>
      <c r="T40" s="71"/>
    </row>
    <row r="41" spans="14:20">
      <c r="N41" s="71"/>
      <c r="O41" s="71"/>
      <c r="P41" s="71"/>
      <c r="Q41" s="71"/>
      <c r="R41" s="71"/>
      <c r="S41" s="71"/>
      <c r="T41" s="71"/>
    </row>
    <row r="42" spans="14:20">
      <c r="N42" s="71"/>
      <c r="O42" s="71"/>
      <c r="P42" s="71"/>
      <c r="Q42" s="71"/>
      <c r="R42" s="71"/>
      <c r="S42" s="71"/>
      <c r="T42" s="71"/>
    </row>
    <row r="43" spans="14:20">
      <c r="N43" s="71"/>
      <c r="O43" s="71"/>
      <c r="P43" s="71"/>
      <c r="Q43" s="71"/>
      <c r="R43" s="71"/>
      <c r="S43" s="71"/>
      <c r="T43" s="71"/>
    </row>
    <row r="44" spans="14:20">
      <c r="N44" s="71"/>
      <c r="O44" s="71"/>
      <c r="P44" s="71"/>
      <c r="Q44" s="71"/>
      <c r="R44" s="71"/>
      <c r="S44" s="71"/>
      <c r="T44" s="71"/>
    </row>
  </sheetData>
  <mergeCells count="10">
    <mergeCell ref="H16:H17"/>
    <mergeCell ref="I16:I17"/>
    <mergeCell ref="H19:H20"/>
    <mergeCell ref="I19:I20"/>
    <mergeCell ref="H7:H8"/>
    <mergeCell ref="I7:I8"/>
    <mergeCell ref="H10:H11"/>
    <mergeCell ref="I10:I11"/>
    <mergeCell ref="H13:H14"/>
    <mergeCell ref="I13:I14"/>
  </mergeCells>
  <phoneticPr fontId="3"/>
  <dataValidations count="2">
    <dataValidation imeMode="off" allowBlank="1" showInputMessage="1" showErrorMessage="1" sqref="I13:I14 C6:E11 Q4:T5 N4:O5 T6:U6 I16:I17 I19:I20 T7 T10:T44 I7:I8 C5:F5 D3:F4 N6:P44 E12:F24 C12:D1048576 E30:F1048576 E25:G29" xr:uid="{601123DE-9CD1-49C0-AC47-3F650B7821D9}"/>
    <dataValidation imeMode="on" allowBlank="1" showInputMessage="1" showErrorMessage="1" sqref="B6:B20" xr:uid="{389D7F0D-69F3-44E0-8F3F-6CFE7F7EA2C5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相場&amp;ウオレット</vt:lpstr>
      <vt:lpstr>ミント計算機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2022-05-25T01:31:45Z</dcterms:created>
  <dcterms:modified xsi:type="dcterms:W3CDTF">2022-05-25T01:32:13Z</dcterms:modified>
</cp:coreProperties>
</file>