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u20\Desktop\"/>
    </mc:Choice>
  </mc:AlternateContent>
  <xr:revisionPtr revIDLastSave="0" documentId="8_{59D7AD2B-8D46-451A-92E0-CB22D27F6DDF}" xr6:coauthVersionLast="47" xr6:coauthVersionMax="47" xr10:uidLastSave="{00000000-0000-0000-0000-000000000000}"/>
  <bookViews>
    <workbookView xWindow="1875" yWindow="-120" windowWidth="27045" windowHeight="16440" xr2:uid="{A9612575-D17F-4041-87DA-97F5AD3661F0}"/>
  </bookViews>
  <sheets>
    <sheet name="原資回収シュミレーション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1" l="1"/>
  <c r="U33" i="1" s="1"/>
  <c r="S33" i="1"/>
  <c r="R33" i="1"/>
  <c r="D33" i="1"/>
  <c r="E33" i="1" s="1"/>
  <c r="U32" i="1"/>
  <c r="T32" i="1"/>
  <c r="S32" i="1"/>
  <c r="R32" i="1"/>
  <c r="E32" i="1"/>
  <c r="D32" i="1"/>
  <c r="T31" i="1"/>
  <c r="S31" i="1"/>
  <c r="U31" i="1" s="1"/>
  <c r="R31" i="1"/>
  <c r="E31" i="1"/>
  <c r="D31" i="1"/>
  <c r="T30" i="1"/>
  <c r="U30" i="1" s="1"/>
  <c r="S30" i="1"/>
  <c r="R30" i="1"/>
  <c r="D30" i="1"/>
  <c r="E30" i="1" s="1"/>
  <c r="U29" i="1"/>
  <c r="T29" i="1"/>
  <c r="S29" i="1"/>
  <c r="R29" i="1"/>
  <c r="E29" i="1"/>
  <c r="D29" i="1"/>
  <c r="T28" i="1"/>
  <c r="S28" i="1"/>
  <c r="U28" i="1" s="1"/>
  <c r="R28" i="1"/>
  <c r="E28" i="1"/>
  <c r="D28" i="1"/>
  <c r="T27" i="1"/>
  <c r="U27" i="1" s="1"/>
  <c r="S27" i="1"/>
  <c r="R27" i="1"/>
  <c r="D27" i="1"/>
  <c r="E27" i="1" s="1"/>
  <c r="U26" i="1"/>
  <c r="T26" i="1"/>
  <c r="S26" i="1"/>
  <c r="R26" i="1"/>
  <c r="E26" i="1"/>
  <c r="D26" i="1"/>
  <c r="T25" i="1"/>
  <c r="S25" i="1"/>
  <c r="U25" i="1" s="1"/>
  <c r="R25" i="1"/>
  <c r="E25" i="1"/>
  <c r="D25" i="1"/>
  <c r="T24" i="1"/>
  <c r="U24" i="1" s="1"/>
  <c r="S24" i="1"/>
  <c r="R24" i="1"/>
  <c r="D24" i="1"/>
  <c r="E24" i="1" s="1"/>
  <c r="U23" i="1"/>
  <c r="T23" i="1"/>
  <c r="S23" i="1"/>
  <c r="R23" i="1"/>
  <c r="E23" i="1"/>
  <c r="D23" i="1"/>
  <c r="T22" i="1"/>
  <c r="S22" i="1"/>
  <c r="U22" i="1" s="1"/>
  <c r="R22" i="1"/>
  <c r="E22" i="1"/>
  <c r="D22" i="1"/>
  <c r="T21" i="1"/>
  <c r="U21" i="1" s="1"/>
  <c r="S21" i="1"/>
  <c r="R21" i="1"/>
  <c r="D21" i="1"/>
  <c r="E21" i="1" s="1"/>
  <c r="U20" i="1"/>
  <c r="T20" i="1"/>
  <c r="S20" i="1"/>
  <c r="R20" i="1"/>
  <c r="E20" i="1"/>
  <c r="D20" i="1"/>
  <c r="T19" i="1"/>
  <c r="S19" i="1"/>
  <c r="U19" i="1" s="1"/>
  <c r="R19" i="1"/>
  <c r="E19" i="1"/>
  <c r="D19" i="1"/>
  <c r="T18" i="1"/>
  <c r="U18" i="1" s="1"/>
  <c r="S18" i="1"/>
  <c r="R18" i="1"/>
  <c r="D18" i="1"/>
  <c r="E18" i="1" s="1"/>
  <c r="U17" i="1"/>
  <c r="T17" i="1"/>
  <c r="S17" i="1"/>
  <c r="R17" i="1"/>
  <c r="E17" i="1"/>
  <c r="D17" i="1"/>
  <c r="T16" i="1"/>
  <c r="S16" i="1"/>
  <c r="U16" i="1" s="1"/>
  <c r="R16" i="1"/>
  <c r="E16" i="1"/>
  <c r="D16" i="1"/>
  <c r="T15" i="1"/>
  <c r="U15" i="1" s="1"/>
  <c r="S15" i="1"/>
  <c r="R15" i="1"/>
  <c r="D15" i="1"/>
  <c r="E15" i="1" s="1"/>
  <c r="U14" i="1"/>
  <c r="T14" i="1"/>
  <c r="S14" i="1"/>
  <c r="R14" i="1"/>
  <c r="E14" i="1"/>
  <c r="D14" i="1"/>
  <c r="T13" i="1"/>
  <c r="S13" i="1"/>
  <c r="U13" i="1" s="1"/>
  <c r="R13" i="1"/>
  <c r="E13" i="1"/>
  <c r="D13" i="1"/>
  <c r="T12" i="1"/>
  <c r="U12" i="1" s="1"/>
  <c r="S12" i="1"/>
  <c r="R12" i="1"/>
  <c r="D12" i="1"/>
  <c r="E12" i="1" s="1"/>
  <c r="U11" i="1"/>
  <c r="T11" i="1"/>
  <c r="S11" i="1"/>
  <c r="R11" i="1"/>
  <c r="E11" i="1"/>
  <c r="D11" i="1"/>
  <c r="T10" i="1"/>
  <c r="S10" i="1"/>
  <c r="U10" i="1" s="1"/>
  <c r="R10" i="1"/>
  <c r="E10" i="1"/>
  <c r="D10" i="1"/>
  <c r="T9" i="1"/>
  <c r="U9" i="1" s="1"/>
  <c r="S9" i="1"/>
  <c r="R9" i="1"/>
  <c r="D9" i="1"/>
  <c r="E9" i="1" s="1"/>
  <c r="U8" i="1"/>
  <c r="T8" i="1"/>
  <c r="S8" i="1"/>
  <c r="R8" i="1"/>
  <c r="E8" i="1"/>
  <c r="D8" i="1"/>
  <c r="T7" i="1"/>
  <c r="S7" i="1"/>
  <c r="U7" i="1" s="1"/>
  <c r="R7" i="1"/>
  <c r="E7" i="1"/>
  <c r="D7" i="1"/>
  <c r="U6" i="1"/>
  <c r="T6" i="1"/>
  <c r="S6" i="1"/>
  <c r="R6" i="1"/>
  <c r="E6" i="1"/>
  <c r="D6" i="1"/>
  <c r="U5" i="1"/>
  <c r="T5" i="1"/>
  <c r="S5" i="1"/>
  <c r="R5" i="1"/>
  <c r="E5" i="1"/>
  <c r="D5" i="1"/>
  <c r="T4" i="1"/>
  <c r="S4" i="1"/>
  <c r="U4" i="1" s="1"/>
  <c r="R4" i="1"/>
  <c r="E4" i="1"/>
  <c r="D4" i="1"/>
  <c r="V33" i="1" l="1"/>
  <c r="B33" i="1" s="1"/>
  <c r="F33" i="1" s="1"/>
  <c r="G33" i="1" s="1"/>
  <c r="V30" i="1"/>
  <c r="B30" i="1" s="1"/>
  <c r="F30" i="1" s="1"/>
  <c r="G30" i="1" s="1"/>
  <c r="V27" i="1"/>
  <c r="B27" i="1" s="1"/>
  <c r="F27" i="1" s="1"/>
  <c r="G27" i="1" s="1"/>
  <c r="V24" i="1"/>
  <c r="B24" i="1" s="1"/>
  <c r="F24" i="1" s="1"/>
  <c r="G24" i="1" s="1"/>
  <c r="V21" i="1"/>
  <c r="B21" i="1" s="1"/>
  <c r="F21" i="1" s="1"/>
  <c r="G21" i="1" s="1"/>
  <c r="V18" i="1"/>
  <c r="B18" i="1" s="1"/>
  <c r="F18" i="1" s="1"/>
  <c r="G18" i="1" s="1"/>
  <c r="V15" i="1"/>
  <c r="B15" i="1" s="1"/>
  <c r="F15" i="1" s="1"/>
  <c r="G15" i="1" s="1"/>
  <c r="V12" i="1"/>
  <c r="B12" i="1" s="1"/>
  <c r="F12" i="1" s="1"/>
  <c r="G12" i="1" s="1"/>
  <c r="V9" i="1"/>
  <c r="B9" i="1" s="1"/>
  <c r="F9" i="1" s="1"/>
  <c r="G9" i="1" s="1"/>
  <c r="V6" i="1"/>
  <c r="B6" i="1" s="1"/>
  <c r="F6" i="1" s="1"/>
  <c r="G6" i="1" s="1"/>
  <c r="V31" i="1"/>
  <c r="B31" i="1" s="1"/>
  <c r="F31" i="1" s="1"/>
  <c r="G31" i="1" s="1"/>
  <c r="V28" i="1"/>
  <c r="B28" i="1" s="1"/>
  <c r="F28" i="1" s="1"/>
  <c r="G28" i="1" s="1"/>
  <c r="V25" i="1"/>
  <c r="B25" i="1" s="1"/>
  <c r="F25" i="1" s="1"/>
  <c r="G25" i="1" s="1"/>
  <c r="V22" i="1"/>
  <c r="B22" i="1" s="1"/>
  <c r="F22" i="1" s="1"/>
  <c r="G22" i="1" s="1"/>
  <c r="V19" i="1"/>
  <c r="B19" i="1" s="1"/>
  <c r="F19" i="1" s="1"/>
  <c r="G19" i="1" s="1"/>
  <c r="V16" i="1"/>
  <c r="B16" i="1" s="1"/>
  <c r="F16" i="1" s="1"/>
  <c r="G16" i="1" s="1"/>
  <c r="V13" i="1"/>
  <c r="B13" i="1" s="1"/>
  <c r="F13" i="1" s="1"/>
  <c r="G13" i="1" s="1"/>
  <c r="V10" i="1"/>
  <c r="B10" i="1" s="1"/>
  <c r="F10" i="1" s="1"/>
  <c r="G10" i="1" s="1"/>
  <c r="V7" i="1"/>
  <c r="B7" i="1" s="1"/>
  <c r="F7" i="1" s="1"/>
  <c r="G7" i="1" s="1"/>
  <c r="V4" i="1"/>
  <c r="B4" i="1" s="1"/>
  <c r="F4" i="1" s="1"/>
  <c r="G4" i="1" s="1"/>
  <c r="V32" i="1"/>
  <c r="B32" i="1" s="1"/>
  <c r="F32" i="1" s="1"/>
  <c r="G32" i="1" s="1"/>
  <c r="V29" i="1"/>
  <c r="B29" i="1" s="1"/>
  <c r="F29" i="1" s="1"/>
  <c r="G29" i="1" s="1"/>
  <c r="V26" i="1"/>
  <c r="B26" i="1" s="1"/>
  <c r="F26" i="1" s="1"/>
  <c r="G26" i="1" s="1"/>
  <c r="V23" i="1"/>
  <c r="B23" i="1" s="1"/>
  <c r="F23" i="1" s="1"/>
  <c r="G23" i="1" s="1"/>
  <c r="V20" i="1"/>
  <c r="B20" i="1" s="1"/>
  <c r="F20" i="1" s="1"/>
  <c r="G20" i="1" s="1"/>
  <c r="V17" i="1"/>
  <c r="B17" i="1" s="1"/>
  <c r="F17" i="1" s="1"/>
  <c r="G17" i="1" s="1"/>
  <c r="V14" i="1"/>
  <c r="B14" i="1" s="1"/>
  <c r="F14" i="1" s="1"/>
  <c r="G14" i="1" s="1"/>
  <c r="V11" i="1"/>
  <c r="B11" i="1" s="1"/>
  <c r="F11" i="1" s="1"/>
  <c r="G11" i="1" s="1"/>
  <c r="V8" i="1"/>
  <c r="B8" i="1" s="1"/>
  <c r="F8" i="1" s="1"/>
  <c r="G8" i="1" s="1"/>
  <c r="V5" i="1"/>
  <c r="B5" i="1" s="1"/>
  <c r="F5" i="1" s="1"/>
  <c r="G5" i="1" s="1"/>
</calcChain>
</file>

<file path=xl/sharedStrings.xml><?xml version="1.0" encoding="utf-8"?>
<sst xmlns="http://schemas.openxmlformats.org/spreadsheetml/2006/main" count="35" uniqueCount="32">
  <si>
    <t>■原資回収シュミレーション</t>
    <rPh sb="1" eb="5">
      <t>ゲンシカイシュウ</t>
    </rPh>
    <phoneticPr fontId="3"/>
  </si>
  <si>
    <t>スニーカー買値</t>
    <rPh sb="5" eb="7">
      <t>カイネ</t>
    </rPh>
    <phoneticPr fontId="3"/>
  </si>
  <si>
    <t>■レベル上げ費用</t>
    <rPh sb="4" eb="5">
      <t>ア</t>
    </rPh>
    <rPh sb="6" eb="8">
      <t>ヒヨウ</t>
    </rPh>
    <phoneticPr fontId="3"/>
  </si>
  <si>
    <t>GSTドル価格</t>
    <rPh sb="5" eb="7">
      <t>カカク</t>
    </rPh>
    <phoneticPr fontId="3"/>
  </si>
  <si>
    <t>GMTドル価格</t>
    <rPh sb="5" eb="7">
      <t>カカク</t>
    </rPh>
    <phoneticPr fontId="3"/>
  </si>
  <si>
    <t>円相場</t>
    <rPh sb="0" eb="3">
      <t>エンソウバ</t>
    </rPh>
    <phoneticPr fontId="3"/>
  </si>
  <si>
    <t>利益</t>
    <rPh sb="0" eb="2">
      <t>リエキ</t>
    </rPh>
    <phoneticPr fontId="3"/>
  </si>
  <si>
    <t>原資回収</t>
    <rPh sb="0" eb="2">
      <t>ゲンシ</t>
    </rPh>
    <rPh sb="2" eb="4">
      <t>カイシュウ</t>
    </rPh>
    <phoneticPr fontId="3"/>
  </si>
  <si>
    <t>←入力</t>
    <rPh sb="1" eb="3">
      <t>ニュウリョク</t>
    </rPh>
    <phoneticPr fontId="3"/>
  </si>
  <si>
    <t>レベル</t>
    <phoneticPr fontId="3"/>
  </si>
  <si>
    <t>スニーカー価値</t>
    <rPh sb="5" eb="7">
      <t>カチ</t>
    </rPh>
    <phoneticPr fontId="3"/>
  </si>
  <si>
    <t>GST</t>
    <phoneticPr fontId="3"/>
  </si>
  <si>
    <t>日給￥</t>
    <rPh sb="0" eb="2">
      <t>ニッキュウ</t>
    </rPh>
    <phoneticPr fontId="3"/>
  </si>
  <si>
    <t>月給￥</t>
    <rPh sb="0" eb="2">
      <t>ゲッキュウ</t>
    </rPh>
    <phoneticPr fontId="3"/>
  </si>
  <si>
    <t>その日から</t>
    <rPh sb="2" eb="3">
      <t>ヒ</t>
    </rPh>
    <phoneticPr fontId="3"/>
  </si>
  <si>
    <t>初日から</t>
    <rPh sb="0" eb="2">
      <t>ショニチ</t>
    </rPh>
    <phoneticPr fontId="3"/>
  </si>
  <si>
    <t>支払い
GST</t>
    <rPh sb="0" eb="2">
      <t>シハラ</t>
    </rPh>
    <phoneticPr fontId="3"/>
  </si>
  <si>
    <t>支払い
GMT</t>
    <rPh sb="0" eb="2">
      <t>シハラ</t>
    </rPh>
    <phoneticPr fontId="3"/>
  </si>
  <si>
    <t>所要時間
（分）</t>
    <rPh sb="0" eb="2">
      <t>ショヨウ</t>
    </rPh>
    <rPh sb="2" eb="4">
      <t>ジカン</t>
    </rPh>
    <rPh sb="6" eb="7">
      <t>フン</t>
    </rPh>
    <phoneticPr fontId="3"/>
  </si>
  <si>
    <t>1日に稼げるGST上限</t>
    <rPh sb="1" eb="2">
      <t>ニチ</t>
    </rPh>
    <rPh sb="3" eb="4">
      <t>カセ</t>
    </rPh>
    <rPh sb="9" eb="11">
      <t>ジョウゲン</t>
    </rPh>
    <phoneticPr fontId="3"/>
  </si>
  <si>
    <t>ソケット</t>
    <phoneticPr fontId="3"/>
  </si>
  <si>
    <t>その他</t>
    <rPh sb="2" eb="3">
      <t>ホカ</t>
    </rPh>
    <phoneticPr fontId="3"/>
  </si>
  <si>
    <t>GMT</t>
    <phoneticPr fontId="3"/>
  </si>
  <si>
    <t>レベル上げ費用
（円）</t>
    <rPh sb="3" eb="4">
      <t>ア</t>
    </rPh>
    <rPh sb="5" eb="7">
      <t>ヒヨウ</t>
    </rPh>
    <rPh sb="9" eb="10">
      <t>エン</t>
    </rPh>
    <phoneticPr fontId="3"/>
  </si>
  <si>
    <t>累計</t>
    <rPh sb="0" eb="2">
      <t>ルイケイ</t>
    </rPh>
    <phoneticPr fontId="3"/>
  </si>
  <si>
    <t>1解放</t>
    <phoneticPr fontId="3"/>
  </si>
  <si>
    <t>Mintが可能</t>
  </si>
  <si>
    <t>2解放</t>
    <phoneticPr fontId="3"/>
  </si>
  <si>
    <t>レンタルが可能</t>
  </si>
  <si>
    <t>3解放</t>
    <phoneticPr fontId="3"/>
  </si>
  <si>
    <t>4解放</t>
    <phoneticPr fontId="3"/>
  </si>
  <si>
    <t>GMTを稼げる選択肢</t>
    <rPh sb="7" eb="10">
      <t>センタクシ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</si>
</sst>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\→"/>
  </numFmts>
  <fonts count="7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8" fontId="0" fillId="2" borderId="3" xfId="1" applyFont="1" applyFill="1" applyBorder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38" fontId="0" fillId="2" borderId="6" xfId="1" applyFont="1" applyFill="1" applyBorder="1" applyAlignment="1">
      <alignment horizontal="right" vertical="center" wrapText="1"/>
    </xf>
    <xf numFmtId="0" fontId="0" fillId="2" borderId="4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176" fontId="0" fillId="0" borderId="7" xfId="0" applyNumberFormat="1" applyBorder="1">
      <alignment vertical="center"/>
    </xf>
    <xf numFmtId="38" fontId="0" fillId="0" borderId="9" xfId="1" applyFont="1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38" fontId="0" fillId="0" borderId="0" xfId="1" applyFont="1" applyFill="1">
      <alignment vertical="center"/>
    </xf>
    <xf numFmtId="177" fontId="4" fillId="0" borderId="7" xfId="0" applyNumberFormat="1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38" fontId="4" fillId="0" borderId="1" xfId="1" applyFont="1" applyBorder="1">
      <alignment vertical="center"/>
    </xf>
    <xf numFmtId="38" fontId="4" fillId="0" borderId="1" xfId="0" applyNumberFormat="1" applyFont="1" applyBorder="1">
      <alignment vertical="center"/>
    </xf>
    <xf numFmtId="177" fontId="4" fillId="2" borderId="7" xfId="0" applyNumberFormat="1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9" xfId="0" applyFont="1" applyFill="1" applyBorder="1">
      <alignment vertical="center"/>
    </xf>
    <xf numFmtId="38" fontId="4" fillId="2" borderId="1" xfId="1" applyFont="1" applyFill="1" applyBorder="1">
      <alignment vertical="center"/>
    </xf>
    <xf numFmtId="38" fontId="4" fillId="2" borderId="1" xfId="0" applyNumberFormat="1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38" fontId="0" fillId="4" borderId="1" xfId="1" applyFont="1" applyFill="1" applyBorder="1">
      <alignment vertical="center"/>
    </xf>
    <xf numFmtId="176" fontId="0" fillId="4" borderId="7" xfId="0" applyNumberFormat="1" applyFill="1" applyBorder="1">
      <alignment vertical="center"/>
    </xf>
    <xf numFmtId="38" fontId="0" fillId="4" borderId="9" xfId="1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9" xfId="0" applyFill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CEC2-4A06-4AFF-BEEE-9EA5C3ACDC9A}">
  <sheetPr>
    <tabColor rgb="FF00B0F0"/>
  </sheetPr>
  <dimension ref="A1:V34"/>
  <sheetViews>
    <sheetView showGridLines="0" tabSelected="1" workbookViewId="0">
      <pane ySplit="3" topLeftCell="A4" activePane="bottomLeft" state="frozen"/>
      <selection activeCell="L21" sqref="L21"/>
      <selection pane="bottomLeft" activeCell="U5" sqref="U5"/>
    </sheetView>
  </sheetViews>
  <sheetFormatPr defaultRowHeight="15" customHeight="1" x14ac:dyDescent="0.15"/>
  <cols>
    <col min="1" max="8" width="9.140625" style="2"/>
    <col min="9" max="9" width="6.140625" style="2" customWidth="1"/>
    <col min="10" max="12" width="9.140625" style="2"/>
    <col min="13" max="14" width="10.5703125" style="2" customWidth="1"/>
    <col min="15" max="15" width="9.140625" style="2"/>
    <col min="16" max="16" width="18.7109375" style="2" bestFit="1" customWidth="1"/>
    <col min="17" max="17" width="3.42578125" style="2" customWidth="1"/>
    <col min="18" max="22" width="14.140625" style="2" customWidth="1"/>
    <col min="23" max="23" width="5.28515625" style="2" customWidth="1"/>
    <col min="24" max="16384" width="9.140625" style="2"/>
  </cols>
  <sheetData>
    <row r="1" spans="1:22" ht="15" customHeight="1" x14ac:dyDescent="0.15">
      <c r="A1" s="1" t="s">
        <v>0</v>
      </c>
      <c r="F1" s="2" t="s">
        <v>1</v>
      </c>
      <c r="G1" s="2">
        <v>100000</v>
      </c>
      <c r="I1" s="1" t="s">
        <v>2</v>
      </c>
      <c r="R1" s="3" t="s">
        <v>3</v>
      </c>
      <c r="S1" s="3" t="s">
        <v>4</v>
      </c>
      <c r="T1" s="3" t="s">
        <v>5</v>
      </c>
    </row>
    <row r="2" spans="1:22" ht="15" customHeight="1" x14ac:dyDescent="0.15">
      <c r="A2" s="4"/>
      <c r="B2" s="5"/>
      <c r="C2" s="6" t="s">
        <v>6</v>
      </c>
      <c r="D2" s="7"/>
      <c r="E2" s="8"/>
      <c r="F2" s="6" t="s">
        <v>7</v>
      </c>
      <c r="G2" s="7"/>
      <c r="H2"/>
      <c r="R2" s="9">
        <v>3</v>
      </c>
      <c r="S2" s="9">
        <v>1.4</v>
      </c>
      <c r="T2" s="9">
        <v>128</v>
      </c>
      <c r="U2" s="10" t="s">
        <v>8</v>
      </c>
    </row>
    <row r="3" spans="1:22" s="20" customFormat="1" ht="24" x14ac:dyDescent="0.15">
      <c r="A3" s="11" t="s">
        <v>9</v>
      </c>
      <c r="B3" s="12" t="s">
        <v>10</v>
      </c>
      <c r="C3" s="6" t="s">
        <v>11</v>
      </c>
      <c r="D3" s="13" t="s">
        <v>12</v>
      </c>
      <c r="E3" s="14" t="s">
        <v>13</v>
      </c>
      <c r="F3" s="6" t="s">
        <v>14</v>
      </c>
      <c r="G3" s="13" t="s">
        <v>15</v>
      </c>
      <c r="H3"/>
      <c r="I3" s="15" t="s">
        <v>9</v>
      </c>
      <c r="J3" s="16"/>
      <c r="K3" s="17" t="s">
        <v>16</v>
      </c>
      <c r="L3" s="17" t="s">
        <v>17</v>
      </c>
      <c r="M3" s="17" t="s">
        <v>18</v>
      </c>
      <c r="N3" s="17" t="s">
        <v>19</v>
      </c>
      <c r="O3" s="18" t="s">
        <v>20</v>
      </c>
      <c r="P3" s="19" t="s">
        <v>21</v>
      </c>
      <c r="R3" s="18" t="s">
        <v>11</v>
      </c>
      <c r="S3" s="18" t="s">
        <v>22</v>
      </c>
      <c r="T3" s="18" t="s">
        <v>5</v>
      </c>
      <c r="U3" s="17" t="s">
        <v>23</v>
      </c>
      <c r="V3" s="18" t="s">
        <v>24</v>
      </c>
    </row>
    <row r="4" spans="1:22" ht="15" customHeight="1" x14ac:dyDescent="0.15">
      <c r="A4" s="21">
        <v>1</v>
      </c>
      <c r="B4" s="22">
        <f>ROUND($G$1+V4,-2)</f>
        <v>100400</v>
      </c>
      <c r="C4" s="23">
        <v>3.07</v>
      </c>
      <c r="D4" s="24">
        <f>ROUND(C4*$R$2*$T$2,-2)</f>
        <v>1200</v>
      </c>
      <c r="E4" s="25">
        <f>D4*30</f>
        <v>36000</v>
      </c>
      <c r="F4" s="26">
        <f>ROUND(B4/D4,0)</f>
        <v>84</v>
      </c>
      <c r="G4" s="27">
        <f>A4+F4</f>
        <v>85</v>
      </c>
      <c r="H4" s="28"/>
      <c r="I4" s="29">
        <v>0</v>
      </c>
      <c r="J4" s="30">
        <v>1</v>
      </c>
      <c r="K4" s="31">
        <v>1</v>
      </c>
      <c r="L4" s="30"/>
      <c r="M4" s="32">
        <v>60</v>
      </c>
      <c r="N4" s="32">
        <v>10</v>
      </c>
      <c r="O4" s="31"/>
      <c r="P4" s="33"/>
      <c r="R4" s="31">
        <f t="shared" ref="R4:T33" si="0">R$2</f>
        <v>3</v>
      </c>
      <c r="S4" s="31">
        <f t="shared" si="0"/>
        <v>1.4</v>
      </c>
      <c r="T4" s="31">
        <f t="shared" si="0"/>
        <v>128</v>
      </c>
      <c r="U4" s="34">
        <f>T4*((K4*R4)+(L4*S4))</f>
        <v>384</v>
      </c>
      <c r="V4" s="35">
        <f>SUM($U$4:U4)</f>
        <v>384</v>
      </c>
    </row>
    <row r="5" spans="1:22" ht="15" customHeight="1" x14ac:dyDescent="0.15">
      <c r="A5" s="21">
        <v>2</v>
      </c>
      <c r="B5" s="22">
        <f>ROUND($G$1+V5,-2)</f>
        <v>101200</v>
      </c>
      <c r="C5" s="23">
        <v>4.17</v>
      </c>
      <c r="D5" s="24">
        <f>ROUND(C5*$R$2*$T$2,-2)</f>
        <v>1600</v>
      </c>
      <c r="E5" s="22">
        <f>D5*30</f>
        <v>48000</v>
      </c>
      <c r="F5" s="26">
        <f>ROUND((B5-SUM($D$4:D5))/D5,0)</f>
        <v>62</v>
      </c>
      <c r="G5" s="27">
        <f t="shared" ref="G5:G33" si="1">A5+F5</f>
        <v>64</v>
      </c>
      <c r="H5" s="28"/>
      <c r="I5" s="29">
        <v>1</v>
      </c>
      <c r="J5" s="30">
        <v>2</v>
      </c>
      <c r="K5" s="31">
        <v>2</v>
      </c>
      <c r="L5" s="30"/>
      <c r="M5" s="32">
        <v>120</v>
      </c>
      <c r="N5" s="32">
        <v>15</v>
      </c>
      <c r="O5" s="31"/>
      <c r="P5" s="33"/>
      <c r="R5" s="31">
        <f t="shared" si="0"/>
        <v>3</v>
      </c>
      <c r="S5" s="31">
        <f t="shared" si="0"/>
        <v>1.4</v>
      </c>
      <c r="T5" s="31">
        <f t="shared" si="0"/>
        <v>128</v>
      </c>
      <c r="U5" s="34">
        <f t="shared" ref="U5:U33" si="2">T5*((K5*R5)+(L5*S5))</f>
        <v>768</v>
      </c>
      <c r="V5" s="35">
        <f>SUM($U$4:U5)</f>
        <v>1152</v>
      </c>
    </row>
    <row r="6" spans="1:22" ht="15" customHeight="1" x14ac:dyDescent="0.15">
      <c r="A6" s="21">
        <v>3</v>
      </c>
      <c r="B6" s="22">
        <f>ROUND($G$1+V6,-2)</f>
        <v>102300</v>
      </c>
      <c r="C6" s="23">
        <v>5.09</v>
      </c>
      <c r="D6" s="24">
        <f>ROUND(C6*$R$2*$T$2,-2)</f>
        <v>2000</v>
      </c>
      <c r="E6" s="22">
        <f>D6*30</f>
        <v>60000</v>
      </c>
      <c r="F6" s="26">
        <f>ROUND((B6-SUM($D$4:D6))/D6,0)</f>
        <v>49</v>
      </c>
      <c r="G6" s="27">
        <f t="shared" si="1"/>
        <v>52</v>
      </c>
      <c r="H6" s="28"/>
      <c r="I6" s="29">
        <v>2</v>
      </c>
      <c r="J6" s="30">
        <v>3</v>
      </c>
      <c r="K6" s="31">
        <v>3</v>
      </c>
      <c r="L6" s="30"/>
      <c r="M6" s="32">
        <v>180</v>
      </c>
      <c r="N6" s="32">
        <v>20</v>
      </c>
      <c r="O6" s="31"/>
      <c r="P6" s="33"/>
      <c r="R6" s="31">
        <f t="shared" si="0"/>
        <v>3</v>
      </c>
      <c r="S6" s="31">
        <f t="shared" si="0"/>
        <v>1.4</v>
      </c>
      <c r="T6" s="31">
        <f t="shared" si="0"/>
        <v>128</v>
      </c>
      <c r="U6" s="34">
        <f t="shared" si="2"/>
        <v>1152</v>
      </c>
      <c r="V6" s="35">
        <f>SUM($U$4:U6)</f>
        <v>2304</v>
      </c>
    </row>
    <row r="7" spans="1:22" ht="15" customHeight="1" x14ac:dyDescent="0.15">
      <c r="A7" s="21">
        <v>4</v>
      </c>
      <c r="B7" s="22">
        <f>ROUND($G$1+V7,-2)</f>
        <v>103800</v>
      </c>
      <c r="C7" s="23">
        <v>5.82</v>
      </c>
      <c r="D7" s="24">
        <f>ROUND(C7*$R$2*$T$2,-2)</f>
        <v>2200</v>
      </c>
      <c r="E7" s="22">
        <f>D7*30</f>
        <v>66000</v>
      </c>
      <c r="F7" s="26">
        <f>ROUND((B7-SUM($D$4:D7))/D7,0)</f>
        <v>44</v>
      </c>
      <c r="G7" s="27">
        <f t="shared" si="1"/>
        <v>48</v>
      </c>
      <c r="H7" s="28"/>
      <c r="I7" s="29">
        <v>3</v>
      </c>
      <c r="J7" s="30">
        <v>4</v>
      </c>
      <c r="K7" s="31">
        <v>4</v>
      </c>
      <c r="L7" s="30"/>
      <c r="M7" s="32">
        <v>240</v>
      </c>
      <c r="N7" s="32">
        <v>25</v>
      </c>
      <c r="O7" s="31"/>
      <c r="P7" s="33"/>
      <c r="R7" s="31">
        <f t="shared" si="0"/>
        <v>3</v>
      </c>
      <c r="S7" s="31">
        <f t="shared" si="0"/>
        <v>1.4</v>
      </c>
      <c r="T7" s="31">
        <f t="shared" si="0"/>
        <v>128</v>
      </c>
      <c r="U7" s="34">
        <f t="shared" si="2"/>
        <v>1536</v>
      </c>
      <c r="V7" s="35">
        <f>SUM($U$4:U7)</f>
        <v>3840</v>
      </c>
    </row>
    <row r="8" spans="1:22" ht="15" customHeight="1" x14ac:dyDescent="0.15">
      <c r="A8" s="21">
        <v>5</v>
      </c>
      <c r="B8" s="22">
        <f>ROUND($G$1+V8,-2)</f>
        <v>109500</v>
      </c>
      <c r="C8" s="23">
        <v>6.54</v>
      </c>
      <c r="D8" s="24">
        <f>ROUND(C8*$R$2*$T$2,-2)</f>
        <v>2500</v>
      </c>
      <c r="E8" s="22">
        <f>D8*30</f>
        <v>75000</v>
      </c>
      <c r="F8" s="26">
        <f>ROUND((B8-SUM($D$4:D8))/D8,0)</f>
        <v>40</v>
      </c>
      <c r="G8" s="27">
        <f t="shared" si="1"/>
        <v>45</v>
      </c>
      <c r="H8" s="28"/>
      <c r="I8" s="36">
        <v>4</v>
      </c>
      <c r="J8" s="37">
        <v>5</v>
      </c>
      <c r="K8" s="3">
        <v>10</v>
      </c>
      <c r="L8" s="37">
        <v>10</v>
      </c>
      <c r="M8" s="38">
        <v>300</v>
      </c>
      <c r="N8" s="38">
        <v>30</v>
      </c>
      <c r="O8" s="3" t="s">
        <v>25</v>
      </c>
      <c r="P8" s="39" t="s">
        <v>26</v>
      </c>
      <c r="R8" s="3">
        <f t="shared" si="0"/>
        <v>3</v>
      </c>
      <c r="S8" s="3">
        <f t="shared" si="0"/>
        <v>1.4</v>
      </c>
      <c r="T8" s="3">
        <f t="shared" si="0"/>
        <v>128</v>
      </c>
      <c r="U8" s="40">
        <f t="shared" si="2"/>
        <v>5632</v>
      </c>
      <c r="V8" s="41">
        <f>SUM($U$4:U8)</f>
        <v>9472</v>
      </c>
    </row>
    <row r="9" spans="1:22" ht="15" customHeight="1" x14ac:dyDescent="0.15">
      <c r="A9" s="21">
        <v>6</v>
      </c>
      <c r="B9" s="22">
        <f>ROUND($G$1+V9,-2)</f>
        <v>111800</v>
      </c>
      <c r="C9" s="23">
        <v>7.21</v>
      </c>
      <c r="D9" s="24">
        <f>ROUND(C9*$R$2*$T$2,-2)</f>
        <v>2800</v>
      </c>
      <c r="E9" s="22">
        <f>D9*30</f>
        <v>84000</v>
      </c>
      <c r="F9" s="26">
        <f>ROUND((B9-SUM($D$4:D9))/D9,0)</f>
        <v>36</v>
      </c>
      <c r="G9" s="27">
        <f t="shared" si="1"/>
        <v>42</v>
      </c>
      <c r="H9" s="28"/>
      <c r="I9" s="29">
        <v>5</v>
      </c>
      <c r="J9" s="30">
        <v>6</v>
      </c>
      <c r="K9" s="31">
        <v>6</v>
      </c>
      <c r="L9" s="30"/>
      <c r="M9" s="32">
        <v>360</v>
      </c>
      <c r="N9" s="32">
        <v>35</v>
      </c>
      <c r="O9" s="31"/>
      <c r="P9" s="33"/>
      <c r="R9" s="31">
        <f t="shared" si="0"/>
        <v>3</v>
      </c>
      <c r="S9" s="31">
        <f t="shared" si="0"/>
        <v>1.4</v>
      </c>
      <c r="T9" s="31">
        <f t="shared" si="0"/>
        <v>128</v>
      </c>
      <c r="U9" s="34">
        <f t="shared" si="2"/>
        <v>2304</v>
      </c>
      <c r="V9" s="35">
        <f>SUM($U$4:U9)</f>
        <v>11776</v>
      </c>
    </row>
    <row r="10" spans="1:22" ht="15" customHeight="1" x14ac:dyDescent="0.15">
      <c r="A10" s="21">
        <v>7</v>
      </c>
      <c r="B10" s="22">
        <f>ROUND($G$1+V10,-2)</f>
        <v>114500</v>
      </c>
      <c r="C10" s="23">
        <v>7.89</v>
      </c>
      <c r="D10" s="24">
        <f>ROUND(C10*$R$2*$T$2,-2)</f>
        <v>3000</v>
      </c>
      <c r="E10" s="22">
        <f>D10*30</f>
        <v>90000</v>
      </c>
      <c r="F10" s="26">
        <f>ROUND((B10-SUM($D$4:D10))/D10,0)</f>
        <v>33</v>
      </c>
      <c r="G10" s="27">
        <f t="shared" si="1"/>
        <v>40</v>
      </c>
      <c r="H10" s="28"/>
      <c r="I10" s="29">
        <v>6</v>
      </c>
      <c r="J10" s="30">
        <v>7</v>
      </c>
      <c r="K10" s="31">
        <v>7</v>
      </c>
      <c r="L10" s="30"/>
      <c r="M10" s="32">
        <v>420</v>
      </c>
      <c r="N10" s="32">
        <v>40</v>
      </c>
      <c r="O10" s="31"/>
      <c r="P10" s="33"/>
      <c r="R10" s="31">
        <f t="shared" si="0"/>
        <v>3</v>
      </c>
      <c r="S10" s="31">
        <f t="shared" si="0"/>
        <v>1.4</v>
      </c>
      <c r="T10" s="31">
        <f t="shared" si="0"/>
        <v>128</v>
      </c>
      <c r="U10" s="34">
        <f t="shared" si="2"/>
        <v>2688</v>
      </c>
      <c r="V10" s="35">
        <f>SUM($U$4:U10)</f>
        <v>14464</v>
      </c>
    </row>
    <row r="11" spans="1:22" ht="15" customHeight="1" x14ac:dyDescent="0.15">
      <c r="A11" s="21">
        <v>8</v>
      </c>
      <c r="B11" s="22">
        <f>ROUND($G$1+V11,-2)</f>
        <v>117500</v>
      </c>
      <c r="C11" s="23">
        <v>8.4700000000000006</v>
      </c>
      <c r="D11" s="24">
        <f>ROUND(C11*$R$2*$T$2,-2)</f>
        <v>3300</v>
      </c>
      <c r="E11" s="22">
        <f>D11*30</f>
        <v>99000</v>
      </c>
      <c r="F11" s="26">
        <f>ROUND((B11-SUM($D$4:D11))/D11,0)</f>
        <v>30</v>
      </c>
      <c r="G11" s="27">
        <f t="shared" si="1"/>
        <v>38</v>
      </c>
      <c r="H11" s="28"/>
      <c r="I11" s="29">
        <v>7</v>
      </c>
      <c r="J11" s="30">
        <v>8</v>
      </c>
      <c r="K11" s="31">
        <v>8</v>
      </c>
      <c r="L11" s="30"/>
      <c r="M11" s="32">
        <v>480</v>
      </c>
      <c r="N11" s="32">
        <v>45</v>
      </c>
      <c r="O11" s="31"/>
      <c r="P11" s="33"/>
      <c r="R11" s="31">
        <f t="shared" si="0"/>
        <v>3</v>
      </c>
      <c r="S11" s="31">
        <f t="shared" si="0"/>
        <v>1.4</v>
      </c>
      <c r="T11" s="31">
        <f t="shared" si="0"/>
        <v>128</v>
      </c>
      <c r="U11" s="34">
        <f t="shared" si="2"/>
        <v>3072</v>
      </c>
      <c r="V11" s="35">
        <f>SUM($U$4:U11)</f>
        <v>17536</v>
      </c>
    </row>
    <row r="12" spans="1:22" ht="15" customHeight="1" x14ac:dyDescent="0.15">
      <c r="A12" s="21">
        <v>9</v>
      </c>
      <c r="B12" s="22">
        <f>ROUND($G$1+V12,-2)</f>
        <v>121000</v>
      </c>
      <c r="C12" s="23">
        <v>9.0500000000000007</v>
      </c>
      <c r="D12" s="24">
        <f>ROUND(C12*$R$2*$T$2,-2)</f>
        <v>3500</v>
      </c>
      <c r="E12" s="22">
        <f>D12*30</f>
        <v>105000</v>
      </c>
      <c r="F12" s="26">
        <f>ROUND((B12-SUM($D$4:D12))/D12,0)</f>
        <v>28</v>
      </c>
      <c r="G12" s="27">
        <f t="shared" si="1"/>
        <v>37</v>
      </c>
      <c r="H12" s="28"/>
      <c r="I12" s="29">
        <v>8</v>
      </c>
      <c r="J12" s="30">
        <v>9</v>
      </c>
      <c r="K12" s="31">
        <v>9</v>
      </c>
      <c r="L12" s="30"/>
      <c r="M12" s="32">
        <v>540</v>
      </c>
      <c r="N12" s="32">
        <v>50</v>
      </c>
      <c r="O12" s="31"/>
      <c r="P12" s="33"/>
      <c r="R12" s="31">
        <f t="shared" si="0"/>
        <v>3</v>
      </c>
      <c r="S12" s="31">
        <f t="shared" si="0"/>
        <v>1.4</v>
      </c>
      <c r="T12" s="31">
        <f t="shared" si="0"/>
        <v>128</v>
      </c>
      <c r="U12" s="34">
        <f t="shared" si="2"/>
        <v>3456</v>
      </c>
      <c r="V12" s="35">
        <f>SUM($U$4:U12)</f>
        <v>20992</v>
      </c>
    </row>
    <row r="13" spans="1:22" ht="15" customHeight="1" x14ac:dyDescent="0.15">
      <c r="A13" s="21">
        <v>10</v>
      </c>
      <c r="B13" s="22">
        <f>ROUND($G$1+V13,-2)</f>
        <v>137900</v>
      </c>
      <c r="C13" s="23">
        <v>9.6</v>
      </c>
      <c r="D13" s="24">
        <f>ROUND(C13*$R$2*$T$2,-2)</f>
        <v>3700</v>
      </c>
      <c r="E13" s="22">
        <f>D13*30</f>
        <v>111000</v>
      </c>
      <c r="F13" s="26">
        <f>ROUND((B13-SUM($D$4:D13))/D13,0)</f>
        <v>30</v>
      </c>
      <c r="G13" s="27">
        <f t="shared" si="1"/>
        <v>40</v>
      </c>
      <c r="H13" s="28"/>
      <c r="I13" s="36">
        <v>9</v>
      </c>
      <c r="J13" s="37">
        <v>10</v>
      </c>
      <c r="K13" s="3">
        <v>30</v>
      </c>
      <c r="L13" s="37">
        <v>30</v>
      </c>
      <c r="M13" s="38">
        <v>600</v>
      </c>
      <c r="N13" s="38">
        <v>60</v>
      </c>
      <c r="O13" s="3" t="s">
        <v>27</v>
      </c>
      <c r="P13" s="39" t="s">
        <v>28</v>
      </c>
      <c r="R13" s="3">
        <f t="shared" si="0"/>
        <v>3</v>
      </c>
      <c r="S13" s="3">
        <f t="shared" si="0"/>
        <v>1.4</v>
      </c>
      <c r="T13" s="3">
        <f t="shared" si="0"/>
        <v>128</v>
      </c>
      <c r="U13" s="40">
        <f t="shared" si="2"/>
        <v>16896</v>
      </c>
      <c r="V13" s="41">
        <f>SUM($U$4:U13)</f>
        <v>37888</v>
      </c>
    </row>
    <row r="14" spans="1:22" ht="15" customHeight="1" x14ac:dyDescent="0.15">
      <c r="A14" s="21">
        <v>11</v>
      </c>
      <c r="B14" s="22">
        <f>ROUND($G$1+V14,-2)</f>
        <v>142100</v>
      </c>
      <c r="C14" s="23">
        <v>10.07</v>
      </c>
      <c r="D14" s="24">
        <f>ROUND(C14*$R$2*$T$2,-2)</f>
        <v>3900</v>
      </c>
      <c r="E14" s="22">
        <f>D14*30</f>
        <v>117000</v>
      </c>
      <c r="F14" s="26">
        <f>ROUND((B14-SUM($D$4:D14))/D14,0)</f>
        <v>29</v>
      </c>
      <c r="G14" s="27">
        <f t="shared" si="1"/>
        <v>40</v>
      </c>
      <c r="H14" s="28"/>
      <c r="I14" s="29">
        <v>10</v>
      </c>
      <c r="J14" s="30">
        <v>11</v>
      </c>
      <c r="K14" s="31">
        <v>11</v>
      </c>
      <c r="L14" s="30"/>
      <c r="M14" s="32">
        <v>660</v>
      </c>
      <c r="N14" s="32">
        <v>70</v>
      </c>
      <c r="O14" s="31"/>
      <c r="P14" s="33"/>
      <c r="R14" s="31">
        <f t="shared" si="0"/>
        <v>3</v>
      </c>
      <c r="S14" s="31">
        <f t="shared" si="0"/>
        <v>1.4</v>
      </c>
      <c r="T14" s="31">
        <f t="shared" si="0"/>
        <v>128</v>
      </c>
      <c r="U14" s="34">
        <f t="shared" si="2"/>
        <v>4224</v>
      </c>
      <c r="V14" s="35">
        <f>SUM($U$4:U14)</f>
        <v>42112</v>
      </c>
    </row>
    <row r="15" spans="1:22" ht="15" customHeight="1" x14ac:dyDescent="0.15">
      <c r="A15" s="21">
        <v>12</v>
      </c>
      <c r="B15" s="22">
        <f>ROUND($G$1+V15,-2)</f>
        <v>146700</v>
      </c>
      <c r="C15" s="23">
        <v>10.52</v>
      </c>
      <c r="D15" s="24">
        <f>ROUND(C15*$R$2*$T$2,-2)</f>
        <v>4000</v>
      </c>
      <c r="E15" s="22">
        <f>D15*30</f>
        <v>120000</v>
      </c>
      <c r="F15" s="26">
        <f>ROUND((B15-SUM($D$4:D15))/D15,0)</f>
        <v>28</v>
      </c>
      <c r="G15" s="27">
        <f t="shared" si="1"/>
        <v>40</v>
      </c>
      <c r="H15" s="28"/>
      <c r="I15" s="29">
        <v>11</v>
      </c>
      <c r="J15" s="30">
        <v>12</v>
      </c>
      <c r="K15" s="31">
        <v>12</v>
      </c>
      <c r="L15" s="30"/>
      <c r="M15" s="32">
        <v>720</v>
      </c>
      <c r="N15" s="32">
        <v>80</v>
      </c>
      <c r="O15" s="31"/>
      <c r="P15" s="33"/>
      <c r="R15" s="31">
        <f t="shared" si="0"/>
        <v>3</v>
      </c>
      <c r="S15" s="31">
        <f t="shared" si="0"/>
        <v>1.4</v>
      </c>
      <c r="T15" s="31">
        <f t="shared" si="0"/>
        <v>128</v>
      </c>
      <c r="U15" s="34">
        <f t="shared" si="2"/>
        <v>4608</v>
      </c>
      <c r="V15" s="35">
        <f>SUM($U$4:U15)</f>
        <v>46720</v>
      </c>
    </row>
    <row r="16" spans="1:22" ht="15" customHeight="1" x14ac:dyDescent="0.15">
      <c r="A16" s="21">
        <v>13</v>
      </c>
      <c r="B16" s="22">
        <f>ROUND($G$1+V16,-2)</f>
        <v>151700</v>
      </c>
      <c r="C16" s="23">
        <v>10.94</v>
      </c>
      <c r="D16" s="24">
        <f>ROUND(C16*$R$2*$T$2,-2)</f>
        <v>4200</v>
      </c>
      <c r="E16" s="22">
        <f>D16*30</f>
        <v>126000</v>
      </c>
      <c r="F16" s="26">
        <f>ROUND((B16-SUM($D$4:D16))/D16,0)</f>
        <v>27</v>
      </c>
      <c r="G16" s="27">
        <f t="shared" si="1"/>
        <v>40</v>
      </c>
      <c r="H16" s="28"/>
      <c r="I16" s="29">
        <v>12</v>
      </c>
      <c r="J16" s="30">
        <v>13</v>
      </c>
      <c r="K16" s="31">
        <v>13</v>
      </c>
      <c r="L16" s="30"/>
      <c r="M16" s="32">
        <v>780</v>
      </c>
      <c r="N16" s="32">
        <v>90</v>
      </c>
      <c r="O16" s="31"/>
      <c r="P16" s="33"/>
      <c r="R16" s="31">
        <f t="shared" si="0"/>
        <v>3</v>
      </c>
      <c r="S16" s="31">
        <f t="shared" si="0"/>
        <v>1.4</v>
      </c>
      <c r="T16" s="31">
        <f t="shared" si="0"/>
        <v>128</v>
      </c>
      <c r="U16" s="34">
        <f t="shared" si="2"/>
        <v>4992</v>
      </c>
      <c r="V16" s="35">
        <f>SUM($U$4:U16)</f>
        <v>51712</v>
      </c>
    </row>
    <row r="17" spans="1:22" ht="15" customHeight="1" x14ac:dyDescent="0.15">
      <c r="A17" s="21">
        <v>14</v>
      </c>
      <c r="B17" s="22">
        <f>ROUND($G$1+V17,-2)</f>
        <v>157100</v>
      </c>
      <c r="C17" s="23">
        <v>11.34</v>
      </c>
      <c r="D17" s="24">
        <f>ROUND(C17*$R$2*$T$2,-2)</f>
        <v>4400</v>
      </c>
      <c r="E17" s="22">
        <f>D17*30</f>
        <v>132000</v>
      </c>
      <c r="F17" s="26">
        <f>ROUND((B17-SUM($D$4:D17))/D17,0)</f>
        <v>26</v>
      </c>
      <c r="G17" s="27">
        <f t="shared" si="1"/>
        <v>40</v>
      </c>
      <c r="H17" s="28"/>
      <c r="I17" s="29">
        <v>13</v>
      </c>
      <c r="J17" s="30">
        <v>14</v>
      </c>
      <c r="K17" s="31">
        <v>14</v>
      </c>
      <c r="L17" s="30"/>
      <c r="M17" s="32">
        <v>840</v>
      </c>
      <c r="N17" s="32">
        <v>100</v>
      </c>
      <c r="O17" s="31"/>
      <c r="P17" s="33"/>
      <c r="R17" s="31">
        <f t="shared" si="0"/>
        <v>3</v>
      </c>
      <c r="S17" s="31">
        <f t="shared" si="0"/>
        <v>1.4</v>
      </c>
      <c r="T17" s="31">
        <f t="shared" si="0"/>
        <v>128</v>
      </c>
      <c r="U17" s="34">
        <f t="shared" si="2"/>
        <v>5376</v>
      </c>
      <c r="V17" s="35">
        <f>SUM($U$4:U17)</f>
        <v>57088</v>
      </c>
    </row>
    <row r="18" spans="1:22" ht="15" customHeight="1" x14ac:dyDescent="0.15">
      <c r="A18" s="21">
        <v>15</v>
      </c>
      <c r="B18" s="22">
        <f>ROUND($G$1+V18,-2)</f>
        <v>162800</v>
      </c>
      <c r="C18" s="23">
        <v>11.73</v>
      </c>
      <c r="D18" s="24">
        <f>ROUND(C18*$R$2*$T$2,-2)</f>
        <v>4500</v>
      </c>
      <c r="E18" s="22">
        <f>D18*30</f>
        <v>135000</v>
      </c>
      <c r="F18" s="26">
        <f>ROUND((B18-SUM($D$4:D18))/D18,0)</f>
        <v>26</v>
      </c>
      <c r="G18" s="27">
        <f t="shared" si="1"/>
        <v>41</v>
      </c>
      <c r="H18" s="28"/>
      <c r="I18" s="29">
        <v>14</v>
      </c>
      <c r="J18" s="30">
        <v>15</v>
      </c>
      <c r="K18" s="31">
        <v>15</v>
      </c>
      <c r="L18" s="30"/>
      <c r="M18" s="32">
        <v>900</v>
      </c>
      <c r="N18" s="32">
        <v>110</v>
      </c>
      <c r="O18" s="31" t="s">
        <v>29</v>
      </c>
      <c r="P18" s="33"/>
      <c r="R18" s="31">
        <f t="shared" si="0"/>
        <v>3</v>
      </c>
      <c r="S18" s="31">
        <f t="shared" si="0"/>
        <v>1.4</v>
      </c>
      <c r="T18" s="31">
        <f t="shared" si="0"/>
        <v>128</v>
      </c>
      <c r="U18" s="34">
        <f t="shared" si="2"/>
        <v>5760</v>
      </c>
      <c r="V18" s="35">
        <f>SUM($U$4:U18)</f>
        <v>62848</v>
      </c>
    </row>
    <row r="19" spans="1:22" ht="15" customHeight="1" x14ac:dyDescent="0.15">
      <c r="A19" s="21">
        <v>16</v>
      </c>
      <c r="B19" s="22">
        <f>ROUND($G$1+V19,-2)</f>
        <v>169000</v>
      </c>
      <c r="C19" s="23">
        <v>12.1</v>
      </c>
      <c r="D19" s="24">
        <f>ROUND(C19*$R$2*$T$2,-2)</f>
        <v>4600</v>
      </c>
      <c r="E19" s="22">
        <f>D19*30</f>
        <v>138000</v>
      </c>
      <c r="F19" s="26">
        <f>ROUND((B19-SUM($D$4:D19))/D19,0)</f>
        <v>26</v>
      </c>
      <c r="G19" s="27">
        <f t="shared" si="1"/>
        <v>42</v>
      </c>
      <c r="H19" s="28"/>
      <c r="I19" s="29">
        <v>15</v>
      </c>
      <c r="J19" s="30">
        <v>16</v>
      </c>
      <c r="K19" s="31">
        <v>16</v>
      </c>
      <c r="L19" s="30"/>
      <c r="M19" s="32">
        <v>960</v>
      </c>
      <c r="N19" s="32">
        <v>120</v>
      </c>
      <c r="O19" s="31"/>
      <c r="P19" s="33"/>
      <c r="R19" s="31">
        <f t="shared" si="0"/>
        <v>3</v>
      </c>
      <c r="S19" s="31">
        <f t="shared" si="0"/>
        <v>1.4</v>
      </c>
      <c r="T19" s="31">
        <f t="shared" si="0"/>
        <v>128</v>
      </c>
      <c r="U19" s="34">
        <f t="shared" si="2"/>
        <v>6144</v>
      </c>
      <c r="V19" s="35">
        <f>SUM($U$4:U19)</f>
        <v>68992</v>
      </c>
    </row>
    <row r="20" spans="1:22" ht="15" customHeight="1" x14ac:dyDescent="0.15">
      <c r="A20" s="21">
        <v>17</v>
      </c>
      <c r="B20" s="22">
        <f>ROUND($G$1+V20,-2)</f>
        <v>175500</v>
      </c>
      <c r="C20" s="23">
        <v>12.46</v>
      </c>
      <c r="D20" s="24">
        <f>ROUND(C20*$R$2*$T$2,-2)</f>
        <v>4800</v>
      </c>
      <c r="E20" s="22">
        <f>D20*30</f>
        <v>144000</v>
      </c>
      <c r="F20" s="26">
        <f>ROUND((B20-SUM($D$4:D20))/D20,0)</f>
        <v>25</v>
      </c>
      <c r="G20" s="27">
        <f t="shared" si="1"/>
        <v>42</v>
      </c>
      <c r="H20" s="28"/>
      <c r="I20" s="29">
        <v>16</v>
      </c>
      <c r="J20" s="30">
        <v>17</v>
      </c>
      <c r="K20" s="31">
        <v>17</v>
      </c>
      <c r="L20" s="30"/>
      <c r="M20" s="32">
        <v>1020</v>
      </c>
      <c r="N20" s="32">
        <v>130</v>
      </c>
      <c r="O20" s="31"/>
      <c r="P20" s="33"/>
      <c r="R20" s="31">
        <f t="shared" si="0"/>
        <v>3</v>
      </c>
      <c r="S20" s="31">
        <f t="shared" si="0"/>
        <v>1.4</v>
      </c>
      <c r="T20" s="31">
        <f t="shared" si="0"/>
        <v>128</v>
      </c>
      <c r="U20" s="34">
        <f t="shared" si="2"/>
        <v>6528</v>
      </c>
      <c r="V20" s="35">
        <f>SUM($U$4:U20)</f>
        <v>75520</v>
      </c>
    </row>
    <row r="21" spans="1:22" ht="15" customHeight="1" x14ac:dyDescent="0.15">
      <c r="A21" s="21">
        <v>18</v>
      </c>
      <c r="B21" s="22">
        <f>ROUND($G$1+V21,-2)</f>
        <v>182400</v>
      </c>
      <c r="C21" s="23">
        <v>12.82</v>
      </c>
      <c r="D21" s="24">
        <f>ROUND(C21*$R$2*$T$2,-2)</f>
        <v>4900</v>
      </c>
      <c r="E21" s="22">
        <f>D21*30</f>
        <v>147000</v>
      </c>
      <c r="F21" s="26">
        <f>ROUND((B21-SUM($D$4:D21))/D21,0)</f>
        <v>25</v>
      </c>
      <c r="G21" s="27">
        <f t="shared" si="1"/>
        <v>43</v>
      </c>
      <c r="H21" s="28"/>
      <c r="I21" s="29">
        <v>17</v>
      </c>
      <c r="J21" s="30">
        <v>18</v>
      </c>
      <c r="K21" s="31">
        <v>18</v>
      </c>
      <c r="L21" s="30"/>
      <c r="M21" s="32">
        <v>1080</v>
      </c>
      <c r="N21" s="32">
        <v>140</v>
      </c>
      <c r="O21" s="31"/>
      <c r="P21" s="33"/>
      <c r="R21" s="31">
        <f t="shared" si="0"/>
        <v>3</v>
      </c>
      <c r="S21" s="31">
        <f t="shared" si="0"/>
        <v>1.4</v>
      </c>
      <c r="T21" s="31">
        <f t="shared" si="0"/>
        <v>128</v>
      </c>
      <c r="U21" s="34">
        <f t="shared" si="2"/>
        <v>6912</v>
      </c>
      <c r="V21" s="35">
        <f>SUM($U$4:U21)</f>
        <v>82432</v>
      </c>
    </row>
    <row r="22" spans="1:22" ht="15" customHeight="1" x14ac:dyDescent="0.15">
      <c r="A22" s="42">
        <v>19</v>
      </c>
      <c r="B22" s="43">
        <f>ROUND($G$1+V22,-2)</f>
        <v>189700</v>
      </c>
      <c r="C22" s="44">
        <v>13.19</v>
      </c>
      <c r="D22" s="45">
        <f>ROUND(C22*$R$2*$T$2,-2)</f>
        <v>5100</v>
      </c>
      <c r="E22" s="43">
        <f>D22*30</f>
        <v>153000</v>
      </c>
      <c r="F22" s="46">
        <f>ROUND((B22-SUM($D$4:D22))/D22,0)</f>
        <v>24</v>
      </c>
      <c r="G22" s="47">
        <f t="shared" si="1"/>
        <v>43</v>
      </c>
      <c r="H22" s="28"/>
      <c r="I22" s="29">
        <v>18</v>
      </c>
      <c r="J22" s="30">
        <v>19</v>
      </c>
      <c r="K22" s="31">
        <v>19</v>
      </c>
      <c r="L22" s="30"/>
      <c r="M22" s="32">
        <v>1140</v>
      </c>
      <c r="N22" s="32">
        <v>150</v>
      </c>
      <c r="O22" s="31"/>
      <c r="P22" s="33"/>
      <c r="R22" s="31">
        <f t="shared" si="0"/>
        <v>3</v>
      </c>
      <c r="S22" s="31">
        <f t="shared" si="0"/>
        <v>1.4</v>
      </c>
      <c r="T22" s="31">
        <f t="shared" si="0"/>
        <v>128</v>
      </c>
      <c r="U22" s="34">
        <f t="shared" si="2"/>
        <v>7296</v>
      </c>
      <c r="V22" s="35">
        <f>SUM($U$4:U22)</f>
        <v>89728</v>
      </c>
    </row>
    <row r="23" spans="1:22" ht="15" customHeight="1" x14ac:dyDescent="0.15">
      <c r="A23" s="21">
        <v>20</v>
      </c>
      <c r="B23" s="22">
        <f>ROUND($G$1+V23,-2)</f>
        <v>223500</v>
      </c>
      <c r="C23" s="23">
        <v>13.54</v>
      </c>
      <c r="D23" s="24">
        <f>ROUND(C23*$R$2*$T$2,-2)</f>
        <v>5200</v>
      </c>
      <c r="E23" s="22">
        <f>D23*30</f>
        <v>156000</v>
      </c>
      <c r="F23" s="26">
        <f>ROUND((B23-SUM($D$4:D23))/D23,0)</f>
        <v>29</v>
      </c>
      <c r="G23" s="27">
        <f t="shared" si="1"/>
        <v>49</v>
      </c>
      <c r="H23" s="28"/>
      <c r="I23" s="36">
        <v>19</v>
      </c>
      <c r="J23" s="37">
        <v>20</v>
      </c>
      <c r="K23" s="3">
        <v>60</v>
      </c>
      <c r="L23" s="37">
        <v>60</v>
      </c>
      <c r="M23" s="38">
        <v>1200</v>
      </c>
      <c r="N23" s="38">
        <v>160</v>
      </c>
      <c r="O23" s="3" t="s">
        <v>30</v>
      </c>
      <c r="P23" s="39"/>
      <c r="R23" s="3">
        <f t="shared" si="0"/>
        <v>3</v>
      </c>
      <c r="S23" s="3">
        <f t="shared" si="0"/>
        <v>1.4</v>
      </c>
      <c r="T23" s="3">
        <f t="shared" si="0"/>
        <v>128</v>
      </c>
      <c r="U23" s="40">
        <f t="shared" si="2"/>
        <v>33792</v>
      </c>
      <c r="V23" s="40">
        <f>SUM($U$4:U23)</f>
        <v>123520</v>
      </c>
    </row>
    <row r="24" spans="1:22" ht="15" customHeight="1" x14ac:dyDescent="0.15">
      <c r="A24" s="21">
        <v>21</v>
      </c>
      <c r="B24" s="22">
        <f>ROUND($G$1+V24,-2)</f>
        <v>231600</v>
      </c>
      <c r="C24" s="23">
        <v>13.88</v>
      </c>
      <c r="D24" s="27">
        <f>ROUND(C24*$R$2*$T$2,-2)</f>
        <v>5300</v>
      </c>
      <c r="E24" s="22">
        <f>D24*30</f>
        <v>159000</v>
      </c>
      <c r="F24" s="26">
        <f>ROUND((B24-SUM($D$4:D24))/D24,0)</f>
        <v>29</v>
      </c>
      <c r="G24" s="27">
        <f t="shared" si="1"/>
        <v>50</v>
      </c>
      <c r="H24" s="28"/>
      <c r="I24" s="29">
        <v>20</v>
      </c>
      <c r="J24" s="30">
        <v>21</v>
      </c>
      <c r="K24" s="31">
        <v>21</v>
      </c>
      <c r="L24" s="30"/>
      <c r="M24" s="32">
        <v>1260</v>
      </c>
      <c r="N24" s="32">
        <v>170</v>
      </c>
      <c r="O24" s="31"/>
      <c r="P24" s="33"/>
      <c r="R24" s="31">
        <f t="shared" si="0"/>
        <v>3</v>
      </c>
      <c r="S24" s="31">
        <f t="shared" si="0"/>
        <v>1.4</v>
      </c>
      <c r="T24" s="31">
        <f t="shared" si="0"/>
        <v>128</v>
      </c>
      <c r="U24" s="34">
        <f t="shared" si="2"/>
        <v>8064</v>
      </c>
      <c r="V24" s="35">
        <f>SUM($U$4:U24)</f>
        <v>131584</v>
      </c>
    </row>
    <row r="25" spans="1:22" ht="15" customHeight="1" x14ac:dyDescent="0.15">
      <c r="A25" s="21">
        <v>22</v>
      </c>
      <c r="B25" s="22">
        <f>ROUND($G$1+V25,-2)</f>
        <v>240000</v>
      </c>
      <c r="C25" s="23">
        <v>14.17</v>
      </c>
      <c r="D25" s="27">
        <f>ROUND(C25*$R$2*$T$2,-2)</f>
        <v>5400</v>
      </c>
      <c r="E25" s="22">
        <f>D25*30</f>
        <v>162000</v>
      </c>
      <c r="F25" s="26">
        <f>ROUND((B25-SUM($D$4:D25))/D25,0)</f>
        <v>29</v>
      </c>
      <c r="G25" s="27">
        <f t="shared" si="1"/>
        <v>51</v>
      </c>
      <c r="H25" s="28"/>
      <c r="I25" s="29">
        <v>21</v>
      </c>
      <c r="J25" s="30">
        <v>22</v>
      </c>
      <c r="K25" s="31">
        <v>22</v>
      </c>
      <c r="L25" s="30"/>
      <c r="M25" s="32">
        <v>1320</v>
      </c>
      <c r="N25" s="32">
        <v>180</v>
      </c>
      <c r="O25" s="31"/>
      <c r="P25" s="33"/>
      <c r="R25" s="31">
        <f t="shared" si="0"/>
        <v>3</v>
      </c>
      <c r="S25" s="31">
        <f t="shared" si="0"/>
        <v>1.4</v>
      </c>
      <c r="T25" s="31">
        <f t="shared" si="0"/>
        <v>128</v>
      </c>
      <c r="U25" s="34">
        <f t="shared" si="2"/>
        <v>8448</v>
      </c>
      <c r="V25" s="35">
        <f>SUM($U$4:U25)</f>
        <v>140032</v>
      </c>
    </row>
    <row r="26" spans="1:22" ht="15" customHeight="1" x14ac:dyDescent="0.15">
      <c r="A26" s="21">
        <v>23</v>
      </c>
      <c r="B26" s="22">
        <f>ROUND($G$1+V26,-2)</f>
        <v>248900</v>
      </c>
      <c r="C26" s="23">
        <v>14.46</v>
      </c>
      <c r="D26" s="27">
        <f>ROUND(C26*$R$2*$T$2,-2)</f>
        <v>5600</v>
      </c>
      <c r="E26" s="22">
        <f>D26*30</f>
        <v>168000</v>
      </c>
      <c r="F26" s="26">
        <f>ROUND((B26-SUM($D$4:D26))/D26,0)</f>
        <v>29</v>
      </c>
      <c r="G26" s="27">
        <f t="shared" si="1"/>
        <v>52</v>
      </c>
      <c r="H26" s="28"/>
      <c r="I26" s="29">
        <v>22</v>
      </c>
      <c r="J26" s="30">
        <v>23</v>
      </c>
      <c r="K26" s="31">
        <v>23</v>
      </c>
      <c r="L26" s="30"/>
      <c r="M26" s="32">
        <v>1380</v>
      </c>
      <c r="N26" s="32">
        <v>190</v>
      </c>
      <c r="O26" s="31"/>
      <c r="P26" s="33"/>
      <c r="R26" s="31">
        <f t="shared" si="0"/>
        <v>3</v>
      </c>
      <c r="S26" s="31">
        <f t="shared" si="0"/>
        <v>1.4</v>
      </c>
      <c r="T26" s="31">
        <f t="shared" si="0"/>
        <v>128</v>
      </c>
      <c r="U26" s="34">
        <f t="shared" si="2"/>
        <v>8832</v>
      </c>
      <c r="V26" s="35">
        <f>SUM($U$4:U26)</f>
        <v>148864</v>
      </c>
    </row>
    <row r="27" spans="1:22" ht="15" customHeight="1" x14ac:dyDescent="0.15">
      <c r="A27" s="21">
        <v>24</v>
      </c>
      <c r="B27" s="22">
        <f>ROUND($G$1+V27,-2)</f>
        <v>258100</v>
      </c>
      <c r="C27" s="23">
        <v>14.77</v>
      </c>
      <c r="D27" s="27">
        <f>ROUND(C27*$R$2*$T$2,-2)</f>
        <v>5700</v>
      </c>
      <c r="E27" s="22">
        <f>D27*30</f>
        <v>171000</v>
      </c>
      <c r="F27" s="26">
        <f>ROUND((B27-SUM($D$4:D27))/D27,0)</f>
        <v>29</v>
      </c>
      <c r="G27" s="27">
        <f t="shared" si="1"/>
        <v>53</v>
      </c>
      <c r="H27" s="28"/>
      <c r="I27" s="29">
        <v>23</v>
      </c>
      <c r="J27" s="30">
        <v>24</v>
      </c>
      <c r="K27" s="31">
        <v>24</v>
      </c>
      <c r="L27" s="30"/>
      <c r="M27" s="32">
        <v>1440</v>
      </c>
      <c r="N27" s="32">
        <v>200</v>
      </c>
      <c r="O27" s="31"/>
      <c r="P27" s="33"/>
      <c r="R27" s="31">
        <f t="shared" si="0"/>
        <v>3</v>
      </c>
      <c r="S27" s="31">
        <f t="shared" si="0"/>
        <v>1.4</v>
      </c>
      <c r="T27" s="31">
        <f t="shared" si="0"/>
        <v>128</v>
      </c>
      <c r="U27" s="34">
        <f t="shared" si="2"/>
        <v>9216</v>
      </c>
      <c r="V27" s="35">
        <f>SUM($U$4:U27)</f>
        <v>158080</v>
      </c>
    </row>
    <row r="28" spans="1:22" ht="15" customHeight="1" x14ac:dyDescent="0.15">
      <c r="A28" s="21">
        <v>25</v>
      </c>
      <c r="B28" s="22">
        <f>ROUND($G$1+V28,-2)</f>
        <v>267700</v>
      </c>
      <c r="C28" s="23">
        <v>15.03</v>
      </c>
      <c r="D28" s="27">
        <f>ROUND(C28*$R$2*$T$2,-2)</f>
        <v>5800</v>
      </c>
      <c r="E28" s="22">
        <f>D28*30</f>
        <v>174000</v>
      </c>
      <c r="F28" s="26">
        <f>ROUND((B28-SUM($D$4:D28))/D28,0)</f>
        <v>29</v>
      </c>
      <c r="G28" s="27">
        <f t="shared" si="1"/>
        <v>54</v>
      </c>
      <c r="H28" s="28"/>
      <c r="I28" s="29">
        <v>24</v>
      </c>
      <c r="J28" s="30">
        <v>25</v>
      </c>
      <c r="K28" s="31">
        <v>25</v>
      </c>
      <c r="L28" s="30"/>
      <c r="M28" s="32">
        <v>1500</v>
      </c>
      <c r="N28" s="32">
        <v>210</v>
      </c>
      <c r="O28" s="31"/>
      <c r="P28" s="33"/>
      <c r="R28" s="31">
        <f t="shared" si="0"/>
        <v>3</v>
      </c>
      <c r="S28" s="31">
        <f t="shared" si="0"/>
        <v>1.4</v>
      </c>
      <c r="T28" s="31">
        <f t="shared" si="0"/>
        <v>128</v>
      </c>
      <c r="U28" s="34">
        <f t="shared" si="2"/>
        <v>9600</v>
      </c>
      <c r="V28" s="35">
        <f>SUM($U$4:U28)</f>
        <v>167680</v>
      </c>
    </row>
    <row r="29" spans="1:22" ht="15" customHeight="1" x14ac:dyDescent="0.15">
      <c r="A29" s="21">
        <v>26</v>
      </c>
      <c r="B29" s="22">
        <f>ROUND($G$1+V29,-2)</f>
        <v>277700</v>
      </c>
      <c r="C29" s="23">
        <v>15.31</v>
      </c>
      <c r="D29" s="27">
        <f>ROUND(C29*$R$2*$T$2,-2)</f>
        <v>5900</v>
      </c>
      <c r="E29" s="22">
        <f>D29*30</f>
        <v>177000</v>
      </c>
      <c r="F29" s="26">
        <f>ROUND((B29-SUM($D$4:D29))/D29,0)</f>
        <v>29</v>
      </c>
      <c r="G29" s="27">
        <f t="shared" si="1"/>
        <v>55</v>
      </c>
      <c r="H29" s="28"/>
      <c r="I29" s="29">
        <v>25</v>
      </c>
      <c r="J29" s="30">
        <v>26</v>
      </c>
      <c r="K29" s="31">
        <v>26</v>
      </c>
      <c r="L29" s="30"/>
      <c r="M29" s="32">
        <v>1560</v>
      </c>
      <c r="N29" s="32">
        <v>220</v>
      </c>
      <c r="O29" s="31"/>
      <c r="P29" s="33"/>
      <c r="R29" s="31">
        <f t="shared" si="0"/>
        <v>3</v>
      </c>
      <c r="S29" s="31">
        <f t="shared" si="0"/>
        <v>1.4</v>
      </c>
      <c r="T29" s="31">
        <f t="shared" si="0"/>
        <v>128</v>
      </c>
      <c r="U29" s="34">
        <f t="shared" si="2"/>
        <v>9984</v>
      </c>
      <c r="V29" s="35">
        <f>SUM($U$4:U29)</f>
        <v>177664</v>
      </c>
    </row>
    <row r="30" spans="1:22" ht="15" customHeight="1" x14ac:dyDescent="0.15">
      <c r="A30" s="21">
        <v>27</v>
      </c>
      <c r="B30" s="22">
        <f>ROUND($G$1+V30,-2)</f>
        <v>288000</v>
      </c>
      <c r="C30" s="23">
        <v>15.6</v>
      </c>
      <c r="D30" s="27">
        <f>ROUND(C30*$R$2*$T$2,-2)</f>
        <v>6000</v>
      </c>
      <c r="E30" s="22">
        <f>D30*30</f>
        <v>180000</v>
      </c>
      <c r="F30" s="26">
        <f>ROUND((B30-SUM($D$4:D30))/D30,0)</f>
        <v>29</v>
      </c>
      <c r="G30" s="27">
        <f t="shared" si="1"/>
        <v>56</v>
      </c>
      <c r="H30" s="28"/>
      <c r="I30" s="29">
        <v>26</v>
      </c>
      <c r="J30" s="30">
        <v>27</v>
      </c>
      <c r="K30" s="31">
        <v>27</v>
      </c>
      <c r="L30" s="30"/>
      <c r="M30" s="32">
        <v>1620</v>
      </c>
      <c r="N30" s="32">
        <v>230</v>
      </c>
      <c r="O30" s="31"/>
      <c r="P30" s="33"/>
      <c r="R30" s="31">
        <f t="shared" si="0"/>
        <v>3</v>
      </c>
      <c r="S30" s="31">
        <f t="shared" si="0"/>
        <v>1.4</v>
      </c>
      <c r="T30" s="31">
        <f t="shared" si="0"/>
        <v>128</v>
      </c>
      <c r="U30" s="34">
        <f t="shared" si="2"/>
        <v>10368</v>
      </c>
      <c r="V30" s="35">
        <f>SUM($U$4:U30)</f>
        <v>188032</v>
      </c>
    </row>
    <row r="31" spans="1:22" ht="15" customHeight="1" x14ac:dyDescent="0.15">
      <c r="A31" s="21">
        <v>28</v>
      </c>
      <c r="B31" s="22">
        <f>ROUND($G$1+V31,-2)</f>
        <v>298800</v>
      </c>
      <c r="C31" s="23">
        <v>15.92</v>
      </c>
      <c r="D31" s="27">
        <f>ROUND(C31*$R$2*$T$2,-2)</f>
        <v>6100</v>
      </c>
      <c r="E31" s="22">
        <f>D31*30</f>
        <v>183000</v>
      </c>
      <c r="F31" s="26">
        <f>ROUND((B31-SUM($D$4:D31))/D31,0)</f>
        <v>30</v>
      </c>
      <c r="G31" s="27">
        <f t="shared" si="1"/>
        <v>58</v>
      </c>
      <c r="H31" s="28"/>
      <c r="I31" s="29">
        <v>27</v>
      </c>
      <c r="J31" s="30">
        <v>28</v>
      </c>
      <c r="K31" s="31">
        <v>28</v>
      </c>
      <c r="L31" s="30"/>
      <c r="M31" s="32">
        <v>1680</v>
      </c>
      <c r="N31" s="32">
        <v>240</v>
      </c>
      <c r="O31" s="31"/>
      <c r="P31" s="33"/>
      <c r="R31" s="31">
        <f t="shared" si="0"/>
        <v>3</v>
      </c>
      <c r="S31" s="31">
        <f t="shared" si="0"/>
        <v>1.4</v>
      </c>
      <c r="T31" s="31">
        <f t="shared" si="0"/>
        <v>128</v>
      </c>
      <c r="U31" s="34">
        <f t="shared" si="2"/>
        <v>10752</v>
      </c>
      <c r="V31" s="35">
        <f>SUM($U$4:U31)</f>
        <v>198784</v>
      </c>
    </row>
    <row r="32" spans="1:22" ht="15" customHeight="1" x14ac:dyDescent="0.15">
      <c r="A32" s="21">
        <v>29</v>
      </c>
      <c r="B32" s="22">
        <f>ROUND($G$1+V32,-2)</f>
        <v>315100</v>
      </c>
      <c r="C32" s="23">
        <v>16.170000000000002</v>
      </c>
      <c r="D32" s="27">
        <f>ROUND(C32*$R$2*$T$2,-2)</f>
        <v>6200</v>
      </c>
      <c r="E32" s="22">
        <f>D32*30</f>
        <v>186000</v>
      </c>
      <c r="F32" s="26">
        <f>ROUND((B32-SUM($D$4:D32))/D32,0)</f>
        <v>31</v>
      </c>
      <c r="G32" s="27">
        <f t="shared" si="1"/>
        <v>60</v>
      </c>
      <c r="H32" s="28"/>
      <c r="I32" s="29">
        <v>28</v>
      </c>
      <c r="J32" s="30">
        <v>29</v>
      </c>
      <c r="K32" s="31">
        <v>29</v>
      </c>
      <c r="L32" s="30">
        <v>29</v>
      </c>
      <c r="M32" s="32">
        <v>1740</v>
      </c>
      <c r="N32" s="32">
        <v>285</v>
      </c>
      <c r="O32" s="31"/>
      <c r="P32" s="33"/>
      <c r="R32" s="31">
        <f t="shared" si="0"/>
        <v>3</v>
      </c>
      <c r="S32" s="31">
        <f t="shared" si="0"/>
        <v>1.4</v>
      </c>
      <c r="T32" s="31">
        <f t="shared" si="0"/>
        <v>128</v>
      </c>
      <c r="U32" s="34">
        <f t="shared" si="2"/>
        <v>16332.8</v>
      </c>
      <c r="V32" s="35">
        <f>SUM($U$4:U32)</f>
        <v>215116.79999999999</v>
      </c>
    </row>
    <row r="33" spans="1:22" ht="15" customHeight="1" x14ac:dyDescent="0.15">
      <c r="A33" s="21">
        <v>30</v>
      </c>
      <c r="B33" s="22">
        <f>ROUND($G$1+V33,-2)</f>
        <v>371400</v>
      </c>
      <c r="C33" s="23">
        <v>16.440000000000001</v>
      </c>
      <c r="D33" s="27">
        <f>ROUND(C33*$R$2*$T$2,-2)</f>
        <v>6300</v>
      </c>
      <c r="E33" s="22">
        <f>D33*30</f>
        <v>189000</v>
      </c>
      <c r="F33" s="26">
        <f>ROUND((B33-SUM($D$4:D33))/D33,0)</f>
        <v>38</v>
      </c>
      <c r="G33" s="27">
        <f t="shared" si="1"/>
        <v>68</v>
      </c>
      <c r="H33" s="28"/>
      <c r="I33" s="29">
        <v>29</v>
      </c>
      <c r="J33" s="30">
        <v>30</v>
      </c>
      <c r="K33" s="31">
        <v>100</v>
      </c>
      <c r="L33" s="30">
        <v>100</v>
      </c>
      <c r="M33" s="32">
        <v>1800</v>
      </c>
      <c r="N33" s="32">
        <v>300</v>
      </c>
      <c r="O33" s="31"/>
      <c r="P33" s="33" t="s">
        <v>31</v>
      </c>
      <c r="R33" s="31">
        <f t="shared" si="0"/>
        <v>3</v>
      </c>
      <c r="S33" s="31">
        <f t="shared" si="0"/>
        <v>1.4</v>
      </c>
      <c r="T33" s="31">
        <f t="shared" si="0"/>
        <v>128</v>
      </c>
      <c r="U33" s="34">
        <f t="shared" si="2"/>
        <v>56320</v>
      </c>
      <c r="V33" s="35">
        <f>SUM($U$4:U33)</f>
        <v>271436.79999999999</v>
      </c>
    </row>
    <row r="34" spans="1:22" ht="15" customHeight="1" x14ac:dyDescent="0.15">
      <c r="R34" s="48"/>
      <c r="S34" s="48"/>
      <c r="T34" s="48"/>
      <c r="U34" s="49"/>
    </row>
  </sheetData>
  <mergeCells count="1">
    <mergeCell ref="I3:J3"/>
  </mergeCells>
  <phoneticPr fontId="3"/>
  <dataValidations count="1">
    <dataValidation imeMode="off" allowBlank="1" showInputMessage="1" showErrorMessage="1" sqref="R2:T2" xr:uid="{013BC58F-294E-4984-8F2F-8D20A8759B6C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原資回収シュミレーション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2022-05-23T23:49:07Z</dcterms:created>
  <dcterms:modified xsi:type="dcterms:W3CDTF">2022-05-23T23:49:20Z</dcterms:modified>
</cp:coreProperties>
</file>