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u20\Desktop\"/>
    </mc:Choice>
  </mc:AlternateContent>
  <xr:revisionPtr revIDLastSave="0" documentId="13_ncr:1_{B1E33068-B445-4A5F-86A0-21D445DFD440}" xr6:coauthVersionLast="47" xr6:coauthVersionMax="47" xr10:uidLastSave="{00000000-0000-0000-0000-000000000000}"/>
  <bookViews>
    <workbookView xWindow="1875" yWindow="-120" windowWidth="27045" windowHeight="16440" xr2:uid="{9E373E5A-0A13-4D8A-866F-874DE3770C90}"/>
  </bookViews>
  <sheets>
    <sheet name="説明" sheetId="13" r:id="rId1"/>
    <sheet name="相場&amp;ウオレット" sheetId="8" r:id="rId2"/>
    <sheet name="入力" sheetId="1" r:id="rId3"/>
    <sheet name="損益" sheetId="10" r:id="rId4"/>
    <sheet name="資産" sheetId="7" r:id="rId5"/>
    <sheet name="ミント計算機" sheetId="11" r:id="rId6"/>
    <sheet name="マスタ" sheetId="2" state="hidden" r:id="rId7"/>
  </sheets>
  <definedNames>
    <definedName name="_xlnm._FilterDatabase" localSheetId="2" hidden="1">入力!$A$8:$Z$377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10" l="1"/>
  <c r="Q4" i="8"/>
  <c r="U4" i="8" s="1"/>
  <c r="R4" i="8"/>
  <c r="S4" i="8"/>
  <c r="T4" i="8"/>
  <c r="Q5" i="8"/>
  <c r="R5" i="8"/>
  <c r="U5" i="8" s="1"/>
  <c r="S5" i="8"/>
  <c r="T5" i="8"/>
  <c r="Q6" i="8"/>
  <c r="R6" i="8"/>
  <c r="S6" i="8"/>
  <c r="U6" i="8" s="1"/>
  <c r="T6" i="8"/>
  <c r="Q7" i="8"/>
  <c r="R7" i="8"/>
  <c r="S7" i="8"/>
  <c r="T7" i="8"/>
  <c r="Q8" i="8"/>
  <c r="U8" i="8" s="1"/>
  <c r="R8" i="8"/>
  <c r="S8" i="8"/>
  <c r="T8" i="8"/>
  <c r="Q9" i="8"/>
  <c r="R9" i="8"/>
  <c r="S9" i="8"/>
  <c r="T9" i="8"/>
  <c r="Q10" i="8"/>
  <c r="U10" i="8" s="1"/>
  <c r="R10" i="8"/>
  <c r="S10" i="8"/>
  <c r="T10" i="8"/>
  <c r="Q11" i="8"/>
  <c r="R11" i="8"/>
  <c r="S11" i="8"/>
  <c r="T11" i="8"/>
  <c r="Q12" i="8"/>
  <c r="R12" i="8"/>
  <c r="S12" i="8"/>
  <c r="U12" i="8" s="1"/>
  <c r="T12" i="8"/>
  <c r="Q13" i="8"/>
  <c r="R13" i="8"/>
  <c r="S13" i="8"/>
  <c r="T13" i="8"/>
  <c r="U13" i="8" s="1"/>
  <c r="Q14" i="8"/>
  <c r="U14" i="8" s="1"/>
  <c r="R14" i="8"/>
  <c r="S14" i="8"/>
  <c r="T14" i="8"/>
  <c r="Q15" i="8"/>
  <c r="R15" i="8"/>
  <c r="S15" i="8"/>
  <c r="T15" i="8"/>
  <c r="Q16" i="8"/>
  <c r="R16" i="8"/>
  <c r="S16" i="8"/>
  <c r="T16" i="8"/>
  <c r="Q17" i="8"/>
  <c r="R17" i="8"/>
  <c r="S17" i="8"/>
  <c r="T17" i="8"/>
  <c r="Q18" i="8"/>
  <c r="R18" i="8"/>
  <c r="S18" i="8"/>
  <c r="T18" i="8"/>
  <c r="Q19" i="8"/>
  <c r="R19" i="8"/>
  <c r="S19" i="8"/>
  <c r="U19" i="8" s="1"/>
  <c r="T19" i="8"/>
  <c r="Q20" i="8"/>
  <c r="R20" i="8"/>
  <c r="S20" i="8"/>
  <c r="T20" i="8"/>
  <c r="U20" i="8"/>
  <c r="Q21" i="8"/>
  <c r="U21" i="8" s="1"/>
  <c r="R21" i="8"/>
  <c r="S21" i="8"/>
  <c r="T21" i="8"/>
  <c r="Q22" i="8"/>
  <c r="R22" i="8"/>
  <c r="S22" i="8"/>
  <c r="T22" i="8"/>
  <c r="Q23" i="8"/>
  <c r="R23" i="8"/>
  <c r="S23" i="8"/>
  <c r="T23" i="8"/>
  <c r="Q24" i="8"/>
  <c r="R24" i="8"/>
  <c r="S24" i="8"/>
  <c r="T24" i="8"/>
  <c r="Q25" i="8"/>
  <c r="U25" i="8" s="1"/>
  <c r="R25" i="8"/>
  <c r="S25" i="8"/>
  <c r="T25" i="8"/>
  <c r="Q26" i="8"/>
  <c r="R26" i="8"/>
  <c r="U26" i="8" s="1"/>
  <c r="S26" i="8"/>
  <c r="T26" i="8"/>
  <c r="Q27" i="8"/>
  <c r="R27" i="8"/>
  <c r="S27" i="8"/>
  <c r="T27" i="8"/>
  <c r="Q28" i="8"/>
  <c r="U28" i="8" s="1"/>
  <c r="R28" i="8"/>
  <c r="S28" i="8"/>
  <c r="T28" i="8"/>
  <c r="Q29" i="8"/>
  <c r="R29" i="8"/>
  <c r="U29" i="8" s="1"/>
  <c r="S29" i="8"/>
  <c r="T29" i="8"/>
  <c r="Q30" i="8"/>
  <c r="R30" i="8"/>
  <c r="S30" i="8"/>
  <c r="U30" i="8" s="1"/>
  <c r="T30" i="8"/>
  <c r="Q31" i="8"/>
  <c r="R31" i="8"/>
  <c r="S31" i="8"/>
  <c r="T31" i="8"/>
  <c r="U31" i="8"/>
  <c r="Q32" i="8"/>
  <c r="R32" i="8"/>
  <c r="S32" i="8"/>
  <c r="T32" i="8"/>
  <c r="Q33" i="8"/>
  <c r="R33" i="8"/>
  <c r="S33" i="8"/>
  <c r="T33" i="8"/>
  <c r="AK10" i="1"/>
  <c r="AR10" i="1" s="1"/>
  <c r="AK11" i="1"/>
  <c r="AK12" i="1"/>
  <c r="AK13" i="1"/>
  <c r="AR13" i="1" s="1"/>
  <c r="AK14" i="1"/>
  <c r="AK15" i="1"/>
  <c r="AR15" i="1" s="1"/>
  <c r="AK16" i="1"/>
  <c r="AR16" i="1" s="1"/>
  <c r="AK17" i="1"/>
  <c r="AK18" i="1"/>
  <c r="AK19" i="1"/>
  <c r="AR19" i="1" s="1"/>
  <c r="AK20" i="1"/>
  <c r="AR20" i="1" s="1"/>
  <c r="AK21" i="1"/>
  <c r="AR21" i="1" s="1"/>
  <c r="AK22" i="1"/>
  <c r="AR22" i="1" s="1"/>
  <c r="AK23" i="1"/>
  <c r="AR23" i="1" s="1"/>
  <c r="AK24" i="1"/>
  <c r="AK25" i="1"/>
  <c r="AK26" i="1"/>
  <c r="AK27" i="1"/>
  <c r="AR27" i="1" s="1"/>
  <c r="AK28" i="1"/>
  <c r="AK29" i="1"/>
  <c r="AK30" i="1"/>
  <c r="AK31" i="1"/>
  <c r="AK32" i="1"/>
  <c r="AR32" i="1" s="1"/>
  <c r="AK33" i="1"/>
  <c r="AR33" i="1" s="1"/>
  <c r="AK34" i="1"/>
  <c r="AK35" i="1"/>
  <c r="AK36" i="1"/>
  <c r="AK37" i="1"/>
  <c r="AK38" i="1"/>
  <c r="AK39" i="1"/>
  <c r="AR39" i="1" s="1"/>
  <c r="AK40" i="1"/>
  <c r="AR40" i="1" s="1"/>
  <c r="AK41" i="1"/>
  <c r="AM41" i="1" s="1"/>
  <c r="AP41" i="1" s="1"/>
  <c r="AK42" i="1"/>
  <c r="AK43" i="1"/>
  <c r="AK44" i="1"/>
  <c r="AK45" i="1"/>
  <c r="AR45" i="1" s="1"/>
  <c r="AK46" i="1"/>
  <c r="AR46" i="1" s="1"/>
  <c r="AK47" i="1"/>
  <c r="AK48" i="1"/>
  <c r="AK49" i="1"/>
  <c r="AR49" i="1" s="1"/>
  <c r="AK50" i="1"/>
  <c r="AK51" i="1"/>
  <c r="AK52" i="1"/>
  <c r="AK53" i="1"/>
  <c r="AR53" i="1" s="1"/>
  <c r="AK54" i="1"/>
  <c r="AR54" i="1" s="1"/>
  <c r="AK55" i="1"/>
  <c r="AR55" i="1" s="1"/>
  <c r="AK56" i="1"/>
  <c r="AK57" i="1"/>
  <c r="AK58" i="1"/>
  <c r="AK59" i="1"/>
  <c r="AM59" i="1" s="1"/>
  <c r="AP59" i="1" s="1"/>
  <c r="AK60" i="1"/>
  <c r="AR60" i="1" s="1"/>
  <c r="AK61" i="1"/>
  <c r="AK62" i="1"/>
  <c r="AK63" i="1"/>
  <c r="AK64" i="1"/>
  <c r="AK65" i="1"/>
  <c r="AM65" i="1" s="1"/>
  <c r="AP65" i="1" s="1"/>
  <c r="AK66" i="1"/>
  <c r="AR66" i="1" s="1"/>
  <c r="AK67" i="1"/>
  <c r="AK68" i="1"/>
  <c r="AK69" i="1"/>
  <c r="AR69" i="1" s="1"/>
  <c r="AK70" i="1"/>
  <c r="AK71" i="1"/>
  <c r="AK72" i="1"/>
  <c r="AK73" i="1"/>
  <c r="AR73" i="1" s="1"/>
  <c r="AK74" i="1"/>
  <c r="AR74" i="1" s="1"/>
  <c r="AK75" i="1"/>
  <c r="AK76" i="1"/>
  <c r="AR76" i="1" s="1"/>
  <c r="AK77" i="1"/>
  <c r="AR77" i="1" s="1"/>
  <c r="AK78" i="1"/>
  <c r="AK79" i="1"/>
  <c r="AK80" i="1"/>
  <c r="AR80" i="1" s="1"/>
  <c r="AK81" i="1"/>
  <c r="AR81" i="1" s="1"/>
  <c r="AK82" i="1"/>
  <c r="AK83" i="1"/>
  <c r="AK84" i="1"/>
  <c r="AK85" i="1"/>
  <c r="AR85" i="1" s="1"/>
  <c r="AK86" i="1"/>
  <c r="AK87" i="1"/>
  <c r="AK88" i="1"/>
  <c r="AK89" i="1"/>
  <c r="AR89" i="1" s="1"/>
  <c r="AK90" i="1"/>
  <c r="AR90" i="1" s="1"/>
  <c r="AK91" i="1"/>
  <c r="AK92" i="1"/>
  <c r="AK93" i="1"/>
  <c r="AR93" i="1" s="1"/>
  <c r="AK94" i="1"/>
  <c r="AR94" i="1" s="1"/>
  <c r="AK95" i="1"/>
  <c r="AK96" i="1"/>
  <c r="AK97" i="1"/>
  <c r="AR97" i="1" s="1"/>
  <c r="AK98" i="1"/>
  <c r="AR98" i="1" s="1"/>
  <c r="AK99" i="1"/>
  <c r="AR99" i="1" s="1"/>
  <c r="AK100" i="1"/>
  <c r="AK101" i="1"/>
  <c r="AK102" i="1"/>
  <c r="AK103" i="1"/>
  <c r="AR103" i="1" s="1"/>
  <c r="AK104" i="1"/>
  <c r="AR104" i="1" s="1"/>
  <c r="AK105" i="1"/>
  <c r="AR105" i="1" s="1"/>
  <c r="AK106" i="1"/>
  <c r="AR106" i="1" s="1"/>
  <c r="AK107" i="1"/>
  <c r="AK108" i="1"/>
  <c r="AK109" i="1"/>
  <c r="AK110" i="1"/>
  <c r="AK111" i="1"/>
  <c r="AR111" i="1" s="1"/>
  <c r="AK112" i="1"/>
  <c r="AK113" i="1"/>
  <c r="AR113" i="1" s="1"/>
  <c r="AK114" i="1"/>
  <c r="AK115" i="1"/>
  <c r="AK116" i="1"/>
  <c r="AK117" i="1"/>
  <c r="AR117" i="1" s="1"/>
  <c r="AK118" i="1"/>
  <c r="AR118" i="1" s="1"/>
  <c r="AK119" i="1"/>
  <c r="AR119" i="1" s="1"/>
  <c r="AK120" i="1"/>
  <c r="AR120" i="1" s="1"/>
  <c r="AK121" i="1"/>
  <c r="AK122" i="1"/>
  <c r="AK123" i="1"/>
  <c r="AK124" i="1"/>
  <c r="AM124" i="1" s="1"/>
  <c r="AP124" i="1" s="1"/>
  <c r="AK125" i="1"/>
  <c r="AK126" i="1"/>
  <c r="AK127" i="1"/>
  <c r="AR127" i="1" s="1"/>
  <c r="AK128" i="1"/>
  <c r="AK129" i="1"/>
  <c r="AK130" i="1"/>
  <c r="AK131" i="1"/>
  <c r="AR131" i="1" s="1"/>
  <c r="AK132" i="1"/>
  <c r="AK133" i="1"/>
  <c r="AR133" i="1" s="1"/>
  <c r="AK134" i="1"/>
  <c r="AR134" i="1" s="1"/>
  <c r="AK135" i="1"/>
  <c r="AR135" i="1" s="1"/>
  <c r="AK136" i="1"/>
  <c r="AK137" i="1"/>
  <c r="AK138" i="1"/>
  <c r="AK139" i="1"/>
  <c r="AK140" i="1"/>
  <c r="AK141" i="1"/>
  <c r="AR141" i="1" s="1"/>
  <c r="AK142" i="1"/>
  <c r="AK143" i="1"/>
  <c r="AR143" i="1" s="1"/>
  <c r="AK144" i="1"/>
  <c r="AK145" i="1"/>
  <c r="AR145" i="1" s="1"/>
  <c r="AK146" i="1"/>
  <c r="AR146" i="1" s="1"/>
  <c r="AK147" i="1"/>
  <c r="AK148" i="1"/>
  <c r="AR148" i="1" s="1"/>
  <c r="AK149" i="1"/>
  <c r="AK150" i="1"/>
  <c r="AK151" i="1"/>
  <c r="AK152" i="1"/>
  <c r="AK153" i="1"/>
  <c r="AR153" i="1" s="1"/>
  <c r="AK154" i="1"/>
  <c r="AK155" i="1"/>
  <c r="AK156" i="1"/>
  <c r="AK157" i="1"/>
  <c r="AK158" i="1"/>
  <c r="AK159" i="1"/>
  <c r="AR159" i="1" s="1"/>
  <c r="AK160" i="1"/>
  <c r="AK161" i="1"/>
  <c r="AR161" i="1" s="1"/>
  <c r="AK162" i="1"/>
  <c r="AK163" i="1"/>
  <c r="AR163" i="1" s="1"/>
  <c r="AK164" i="1"/>
  <c r="AR164" i="1" s="1"/>
  <c r="AK165" i="1"/>
  <c r="AK166" i="1"/>
  <c r="AR166" i="1" s="1"/>
  <c r="AK167" i="1"/>
  <c r="AK168" i="1"/>
  <c r="AK169" i="1"/>
  <c r="AK170" i="1"/>
  <c r="AK171" i="1"/>
  <c r="AR171" i="1" s="1"/>
  <c r="AK172" i="1"/>
  <c r="AK173" i="1"/>
  <c r="AK174" i="1"/>
  <c r="AK175" i="1"/>
  <c r="AK176" i="1"/>
  <c r="AK177" i="1"/>
  <c r="AR177" i="1" s="1"/>
  <c r="AK178" i="1"/>
  <c r="AK179" i="1"/>
  <c r="AR179" i="1" s="1"/>
  <c r="AK180" i="1"/>
  <c r="AK181" i="1"/>
  <c r="AR181" i="1" s="1"/>
  <c r="AK182" i="1"/>
  <c r="AK183" i="1"/>
  <c r="AR183" i="1" s="1"/>
  <c r="AK184" i="1"/>
  <c r="AK185" i="1"/>
  <c r="AR185" i="1" s="1"/>
  <c r="AK186" i="1"/>
  <c r="AK187" i="1"/>
  <c r="AR187" i="1" s="1"/>
  <c r="AK188" i="1"/>
  <c r="AR188" i="1" s="1"/>
  <c r="AK189" i="1"/>
  <c r="AK190" i="1"/>
  <c r="AK191" i="1"/>
  <c r="AK192" i="1"/>
  <c r="AK193" i="1"/>
  <c r="AR193" i="1" s="1"/>
  <c r="AK194" i="1"/>
  <c r="AK195" i="1"/>
  <c r="AR195" i="1" s="1"/>
  <c r="AK196" i="1"/>
  <c r="AK197" i="1"/>
  <c r="AR197" i="1" s="1"/>
  <c r="AK198" i="1"/>
  <c r="AK199" i="1"/>
  <c r="AK200" i="1"/>
  <c r="AR200" i="1" s="1"/>
  <c r="AK201" i="1"/>
  <c r="AR201" i="1" s="1"/>
  <c r="AK202" i="1"/>
  <c r="AR202" i="1" s="1"/>
  <c r="AK203" i="1"/>
  <c r="AR203" i="1" s="1"/>
  <c r="AK204" i="1"/>
  <c r="AK205" i="1"/>
  <c r="AR205" i="1" s="1"/>
  <c r="AK206" i="1"/>
  <c r="AR206" i="1" s="1"/>
  <c r="AK207" i="1"/>
  <c r="AR207" i="1" s="1"/>
  <c r="AK208" i="1"/>
  <c r="AK209" i="1"/>
  <c r="AR209" i="1" s="1"/>
  <c r="AK210" i="1"/>
  <c r="AK211" i="1"/>
  <c r="AR211" i="1" s="1"/>
  <c r="AK212" i="1"/>
  <c r="AR212" i="1" s="1"/>
  <c r="AK213" i="1"/>
  <c r="AR213" i="1" s="1"/>
  <c r="AK214" i="1"/>
  <c r="AK215" i="1"/>
  <c r="AR215" i="1" s="1"/>
  <c r="AK216" i="1"/>
  <c r="AR216" i="1" s="1"/>
  <c r="AK217" i="1"/>
  <c r="AR217" i="1" s="1"/>
  <c r="AK218" i="1"/>
  <c r="AR218" i="1" s="1"/>
  <c r="AK219" i="1"/>
  <c r="AK220" i="1"/>
  <c r="AK221" i="1"/>
  <c r="AN221" i="1" s="1"/>
  <c r="AQ221" i="1" s="1"/>
  <c r="AK222" i="1"/>
  <c r="AR222" i="1" s="1"/>
  <c r="AK223" i="1"/>
  <c r="AR223" i="1" s="1"/>
  <c r="AK224" i="1"/>
  <c r="AL224" i="1" s="1"/>
  <c r="AO224" i="1" s="1"/>
  <c r="AK225" i="1"/>
  <c r="AR225" i="1" s="1"/>
  <c r="AK226" i="1"/>
  <c r="AR226" i="1" s="1"/>
  <c r="AK227" i="1"/>
  <c r="AR227" i="1" s="1"/>
  <c r="AK228" i="1"/>
  <c r="AR228" i="1" s="1"/>
  <c r="AK229" i="1"/>
  <c r="AR229" i="1" s="1"/>
  <c r="AK230" i="1"/>
  <c r="AR230" i="1" s="1"/>
  <c r="AK231" i="1"/>
  <c r="AL231" i="1" s="1"/>
  <c r="AO231" i="1" s="1"/>
  <c r="AK232" i="1"/>
  <c r="AR232" i="1" s="1"/>
  <c r="AK233" i="1"/>
  <c r="AR233" i="1" s="1"/>
  <c r="AK234" i="1"/>
  <c r="AR234" i="1" s="1"/>
  <c r="AK235" i="1"/>
  <c r="AR235" i="1" s="1"/>
  <c r="AK236" i="1"/>
  <c r="AR236" i="1" s="1"/>
  <c r="AK237" i="1"/>
  <c r="AN237" i="1" s="1"/>
  <c r="AQ237" i="1" s="1"/>
  <c r="AK238" i="1"/>
  <c r="AK239" i="1"/>
  <c r="AR239" i="1" s="1"/>
  <c r="AK240" i="1"/>
  <c r="AR240" i="1" s="1"/>
  <c r="AK241" i="1"/>
  <c r="AR241" i="1" s="1"/>
  <c r="AK242" i="1"/>
  <c r="AR242" i="1" s="1"/>
  <c r="AK243" i="1"/>
  <c r="AL243" i="1" s="1"/>
  <c r="AO243" i="1" s="1"/>
  <c r="AK244" i="1"/>
  <c r="AR244" i="1" s="1"/>
  <c r="AK245" i="1"/>
  <c r="AN245" i="1" s="1"/>
  <c r="AQ245" i="1" s="1"/>
  <c r="AK246" i="1"/>
  <c r="AR246" i="1" s="1"/>
  <c r="AK247" i="1"/>
  <c r="AR247" i="1" s="1"/>
  <c r="AK248" i="1"/>
  <c r="AR248" i="1" s="1"/>
  <c r="AK249" i="1"/>
  <c r="AN249" i="1" s="1"/>
  <c r="AQ249" i="1" s="1"/>
  <c r="AK250" i="1"/>
  <c r="AR250" i="1" s="1"/>
  <c r="AK251" i="1"/>
  <c r="AR251" i="1" s="1"/>
  <c r="AK252" i="1"/>
  <c r="AR252" i="1" s="1"/>
  <c r="AK253" i="1"/>
  <c r="AR253" i="1" s="1"/>
  <c r="AK254" i="1"/>
  <c r="AR254" i="1" s="1"/>
  <c r="AK255" i="1"/>
  <c r="AK256" i="1"/>
  <c r="AR256" i="1" s="1"/>
  <c r="AK257" i="1"/>
  <c r="AN257" i="1" s="1"/>
  <c r="AQ257" i="1" s="1"/>
  <c r="AK258" i="1"/>
  <c r="AR258" i="1" s="1"/>
  <c r="AK259" i="1"/>
  <c r="AR259" i="1" s="1"/>
  <c r="AK260" i="1"/>
  <c r="AR260" i="1" s="1"/>
  <c r="AK261" i="1"/>
  <c r="AR261" i="1" s="1"/>
  <c r="AK262" i="1"/>
  <c r="AR262" i="1" s="1"/>
  <c r="AK263" i="1"/>
  <c r="AR263" i="1" s="1"/>
  <c r="AK264" i="1"/>
  <c r="AR264" i="1" s="1"/>
  <c r="AK265" i="1"/>
  <c r="AR265" i="1" s="1"/>
  <c r="AK266" i="1"/>
  <c r="AR266" i="1" s="1"/>
  <c r="AK267" i="1"/>
  <c r="AL267" i="1" s="1"/>
  <c r="AO267" i="1" s="1"/>
  <c r="AK268" i="1"/>
  <c r="AR268" i="1" s="1"/>
  <c r="AK269" i="1"/>
  <c r="AR269" i="1" s="1"/>
  <c r="AK270" i="1"/>
  <c r="AR270" i="1" s="1"/>
  <c r="AK271" i="1"/>
  <c r="AR271" i="1" s="1"/>
  <c r="AK272" i="1"/>
  <c r="AR272" i="1" s="1"/>
  <c r="AK273" i="1"/>
  <c r="AL273" i="1" s="1"/>
  <c r="AO273" i="1" s="1"/>
  <c r="AK274" i="1"/>
  <c r="AR274" i="1" s="1"/>
  <c r="AK275" i="1"/>
  <c r="AR275" i="1" s="1"/>
  <c r="AK276" i="1"/>
  <c r="AR276" i="1" s="1"/>
  <c r="AK277" i="1"/>
  <c r="AR277" i="1" s="1"/>
  <c r="AK278" i="1"/>
  <c r="AM278" i="1" s="1"/>
  <c r="AP278" i="1" s="1"/>
  <c r="AK279" i="1"/>
  <c r="AR279" i="1" s="1"/>
  <c r="AK280" i="1"/>
  <c r="AR280" i="1" s="1"/>
  <c r="AK281" i="1"/>
  <c r="AR281" i="1" s="1"/>
  <c r="AK282" i="1"/>
  <c r="AR282" i="1" s="1"/>
  <c r="AK283" i="1"/>
  <c r="AR283" i="1" s="1"/>
  <c r="AK284" i="1"/>
  <c r="AR284" i="1" s="1"/>
  <c r="AK285" i="1"/>
  <c r="AR285" i="1" s="1"/>
  <c r="AK286" i="1"/>
  <c r="AR286" i="1" s="1"/>
  <c r="AK287" i="1"/>
  <c r="AR287" i="1" s="1"/>
  <c r="AK288" i="1"/>
  <c r="AR288" i="1" s="1"/>
  <c r="AK289" i="1"/>
  <c r="AR289" i="1" s="1"/>
  <c r="AK290" i="1"/>
  <c r="AR290" i="1" s="1"/>
  <c r="AK291" i="1"/>
  <c r="AR291" i="1" s="1"/>
  <c r="AK292" i="1"/>
  <c r="AR292" i="1" s="1"/>
  <c r="AK293" i="1"/>
  <c r="AR293" i="1" s="1"/>
  <c r="AK294" i="1"/>
  <c r="AK295" i="1"/>
  <c r="AR295" i="1" s="1"/>
  <c r="AK296" i="1"/>
  <c r="AR296" i="1" s="1"/>
  <c r="AK297" i="1"/>
  <c r="AR297" i="1" s="1"/>
  <c r="AK298" i="1"/>
  <c r="AR298" i="1" s="1"/>
  <c r="AK299" i="1"/>
  <c r="AR299" i="1" s="1"/>
  <c r="AK300" i="1"/>
  <c r="AR300" i="1" s="1"/>
  <c r="AK301" i="1"/>
  <c r="AR301" i="1" s="1"/>
  <c r="AK302" i="1"/>
  <c r="AM302" i="1" s="1"/>
  <c r="AP302" i="1" s="1"/>
  <c r="AK303" i="1"/>
  <c r="AR303" i="1" s="1"/>
  <c r="AK304" i="1"/>
  <c r="AR304" i="1" s="1"/>
  <c r="AK305" i="1"/>
  <c r="AK306" i="1"/>
  <c r="AR306" i="1" s="1"/>
  <c r="AK307" i="1"/>
  <c r="AR307" i="1" s="1"/>
  <c r="AK308" i="1"/>
  <c r="AR308" i="1" s="1"/>
  <c r="AK309" i="1"/>
  <c r="AR309" i="1" s="1"/>
  <c r="AK310" i="1"/>
  <c r="AR310" i="1" s="1"/>
  <c r="AK311" i="1"/>
  <c r="AR311" i="1" s="1"/>
  <c r="AK312" i="1"/>
  <c r="AR312" i="1" s="1"/>
  <c r="AK313" i="1"/>
  <c r="AK314" i="1"/>
  <c r="AR314" i="1" s="1"/>
  <c r="AK315" i="1"/>
  <c r="AR315" i="1" s="1"/>
  <c r="AK316" i="1"/>
  <c r="AR316" i="1" s="1"/>
  <c r="AK317" i="1"/>
  <c r="AR317" i="1" s="1"/>
  <c r="AK318" i="1"/>
  <c r="AR318" i="1" s="1"/>
  <c r="AK319" i="1"/>
  <c r="AR319" i="1" s="1"/>
  <c r="AK320" i="1"/>
  <c r="AK321" i="1"/>
  <c r="AR321" i="1" s="1"/>
  <c r="AK322" i="1"/>
  <c r="AR322" i="1" s="1"/>
  <c r="AK323" i="1"/>
  <c r="AR323" i="1" s="1"/>
  <c r="AK324" i="1"/>
  <c r="AR324" i="1" s="1"/>
  <c r="AK325" i="1"/>
  <c r="AL325" i="1" s="1"/>
  <c r="AO325" i="1" s="1"/>
  <c r="AK326" i="1"/>
  <c r="AR326" i="1" s="1"/>
  <c r="AK327" i="1"/>
  <c r="AR327" i="1" s="1"/>
  <c r="AK328" i="1"/>
  <c r="AR328" i="1" s="1"/>
  <c r="AK329" i="1"/>
  <c r="AR329" i="1" s="1"/>
  <c r="AK330" i="1"/>
  <c r="AR330" i="1" s="1"/>
  <c r="AK331" i="1"/>
  <c r="AR331" i="1" s="1"/>
  <c r="AK332" i="1"/>
  <c r="AL332" i="1" s="1"/>
  <c r="AO332" i="1" s="1"/>
  <c r="AK333" i="1"/>
  <c r="AR333" i="1" s="1"/>
  <c r="AK334" i="1"/>
  <c r="AK335" i="1"/>
  <c r="AR335" i="1" s="1"/>
  <c r="AK336" i="1"/>
  <c r="AR336" i="1" s="1"/>
  <c r="AK337" i="1"/>
  <c r="AR337" i="1" s="1"/>
  <c r="AK338" i="1"/>
  <c r="AR338" i="1" s="1"/>
  <c r="AK339" i="1"/>
  <c r="AR339" i="1" s="1"/>
  <c r="AK340" i="1"/>
  <c r="AR340" i="1" s="1"/>
  <c r="AK341" i="1"/>
  <c r="AK342" i="1"/>
  <c r="AR342" i="1" s="1"/>
  <c r="AK343" i="1"/>
  <c r="AR343" i="1" s="1"/>
  <c r="AK344" i="1"/>
  <c r="AL344" i="1" s="1"/>
  <c r="AO344" i="1" s="1"/>
  <c r="AK345" i="1"/>
  <c r="AR345" i="1" s="1"/>
  <c r="AK346" i="1"/>
  <c r="AK347" i="1"/>
  <c r="AR347" i="1" s="1"/>
  <c r="AK348" i="1"/>
  <c r="AR348" i="1" s="1"/>
  <c r="AK349" i="1"/>
  <c r="AR349" i="1" s="1"/>
  <c r="AK350" i="1"/>
  <c r="AR350" i="1" s="1"/>
  <c r="AK351" i="1"/>
  <c r="AR351" i="1" s="1"/>
  <c r="AK352" i="1"/>
  <c r="AR352" i="1" s="1"/>
  <c r="AK353" i="1"/>
  <c r="AR353" i="1" s="1"/>
  <c r="AK354" i="1"/>
  <c r="AK355" i="1"/>
  <c r="AR355" i="1" s="1"/>
  <c r="AK356" i="1"/>
  <c r="AK357" i="1"/>
  <c r="AR357" i="1" s="1"/>
  <c r="AK358" i="1"/>
  <c r="AK359" i="1"/>
  <c r="AR359" i="1" s="1"/>
  <c r="AK360" i="1"/>
  <c r="AR360" i="1" s="1"/>
  <c r="AK361" i="1"/>
  <c r="AR361" i="1" s="1"/>
  <c r="AK362" i="1"/>
  <c r="AR362" i="1" s="1"/>
  <c r="AK363" i="1"/>
  <c r="AR363" i="1" s="1"/>
  <c r="AK364" i="1"/>
  <c r="AR364" i="1" s="1"/>
  <c r="AK365" i="1"/>
  <c r="AR365" i="1" s="1"/>
  <c r="AK366" i="1"/>
  <c r="AK367" i="1"/>
  <c r="AR367" i="1" s="1"/>
  <c r="AK368" i="1"/>
  <c r="AM368" i="1" s="1"/>
  <c r="AP368" i="1" s="1"/>
  <c r="AK369" i="1"/>
  <c r="AR369" i="1" s="1"/>
  <c r="AK370" i="1"/>
  <c r="AK371" i="1"/>
  <c r="AR371" i="1" s="1"/>
  <c r="AK372" i="1"/>
  <c r="AR372" i="1" s="1"/>
  <c r="AK373" i="1"/>
  <c r="AR373" i="1" s="1"/>
  <c r="AK374" i="1"/>
  <c r="AR374" i="1" s="1"/>
  <c r="AK375" i="1"/>
  <c r="AR375" i="1" s="1"/>
  <c r="AK376" i="1"/>
  <c r="AR376" i="1" s="1"/>
  <c r="AK377" i="1"/>
  <c r="AR377" i="1" s="1"/>
  <c r="AK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5" i="1"/>
  <c r="AJ166" i="1"/>
  <c r="AJ167" i="1"/>
  <c r="AJ168" i="1"/>
  <c r="AJ169" i="1"/>
  <c r="AJ170" i="1"/>
  <c r="AJ171" i="1"/>
  <c r="AJ172" i="1"/>
  <c r="AJ173" i="1"/>
  <c r="AJ174" i="1"/>
  <c r="AJ175" i="1"/>
  <c r="AJ176" i="1"/>
  <c r="AJ177" i="1"/>
  <c r="AJ178" i="1"/>
  <c r="AJ179" i="1"/>
  <c r="AJ180" i="1"/>
  <c r="AJ181" i="1"/>
  <c r="AJ182" i="1"/>
  <c r="AJ183" i="1"/>
  <c r="AJ184" i="1"/>
  <c r="AJ185" i="1"/>
  <c r="AJ186" i="1"/>
  <c r="AJ188" i="1"/>
  <c r="AJ189" i="1"/>
  <c r="AJ190" i="1"/>
  <c r="AJ191" i="1"/>
  <c r="AJ192" i="1"/>
  <c r="AJ193" i="1"/>
  <c r="AJ194" i="1"/>
  <c r="AJ195" i="1"/>
  <c r="AJ196" i="1"/>
  <c r="AJ197" i="1"/>
  <c r="AJ198" i="1"/>
  <c r="AJ199" i="1"/>
  <c r="AJ200" i="1"/>
  <c r="AJ201" i="1"/>
  <c r="AJ202" i="1"/>
  <c r="AJ203" i="1"/>
  <c r="AJ204" i="1"/>
  <c r="AJ205" i="1"/>
  <c r="AJ206" i="1"/>
  <c r="AJ207" i="1"/>
  <c r="AJ208" i="1"/>
  <c r="AJ209" i="1"/>
  <c r="AJ210" i="1"/>
  <c r="AJ211" i="1"/>
  <c r="AJ212" i="1"/>
  <c r="AJ213" i="1"/>
  <c r="AJ214" i="1"/>
  <c r="AJ215" i="1"/>
  <c r="AJ216" i="1"/>
  <c r="AJ217" i="1"/>
  <c r="AJ218" i="1"/>
  <c r="AJ219" i="1"/>
  <c r="AJ220" i="1"/>
  <c r="AJ221" i="1"/>
  <c r="AJ222" i="1"/>
  <c r="AJ223" i="1"/>
  <c r="AJ224" i="1"/>
  <c r="AJ225" i="1"/>
  <c r="AJ226" i="1"/>
  <c r="AJ227" i="1"/>
  <c r="AJ228" i="1"/>
  <c r="AJ229" i="1"/>
  <c r="AJ230" i="1"/>
  <c r="AJ231" i="1"/>
  <c r="AJ232" i="1"/>
  <c r="AJ233" i="1"/>
  <c r="AJ234" i="1"/>
  <c r="AJ235" i="1"/>
  <c r="AJ236" i="1"/>
  <c r="AJ237" i="1"/>
  <c r="AJ238" i="1"/>
  <c r="AJ239" i="1"/>
  <c r="AJ240" i="1"/>
  <c r="AJ241" i="1"/>
  <c r="AJ242" i="1"/>
  <c r="AJ243" i="1"/>
  <c r="AJ244" i="1"/>
  <c r="AJ245" i="1"/>
  <c r="AJ246" i="1"/>
  <c r="AJ247" i="1"/>
  <c r="AJ248" i="1"/>
  <c r="AJ249" i="1"/>
  <c r="AJ250" i="1"/>
  <c r="AJ251" i="1"/>
  <c r="AJ252" i="1"/>
  <c r="AJ253" i="1"/>
  <c r="AJ254" i="1"/>
  <c r="AJ255" i="1"/>
  <c r="AJ256" i="1"/>
  <c r="AJ257" i="1"/>
  <c r="AJ258" i="1"/>
  <c r="AJ259" i="1"/>
  <c r="AJ260" i="1"/>
  <c r="AJ261" i="1"/>
  <c r="AJ262" i="1"/>
  <c r="AJ263" i="1"/>
  <c r="AJ264" i="1"/>
  <c r="AJ265" i="1"/>
  <c r="AJ266" i="1"/>
  <c r="AJ267" i="1"/>
  <c r="AJ268" i="1"/>
  <c r="AJ269" i="1"/>
  <c r="AJ270" i="1"/>
  <c r="AJ271" i="1"/>
  <c r="AJ272" i="1"/>
  <c r="AJ273" i="1"/>
  <c r="AJ274" i="1"/>
  <c r="AJ275" i="1"/>
  <c r="AJ276" i="1"/>
  <c r="AJ277" i="1"/>
  <c r="AJ278" i="1"/>
  <c r="AJ279" i="1"/>
  <c r="AJ280" i="1"/>
  <c r="AJ281" i="1"/>
  <c r="AJ282" i="1"/>
  <c r="AJ283" i="1"/>
  <c r="AJ284" i="1"/>
  <c r="AJ285" i="1"/>
  <c r="AJ286" i="1"/>
  <c r="AJ287" i="1"/>
  <c r="AJ288" i="1"/>
  <c r="AJ289" i="1"/>
  <c r="AJ290" i="1"/>
  <c r="AJ291" i="1"/>
  <c r="AJ292" i="1"/>
  <c r="AJ293" i="1"/>
  <c r="AJ294" i="1"/>
  <c r="AJ295" i="1"/>
  <c r="AJ296" i="1"/>
  <c r="AJ297" i="1"/>
  <c r="AJ298" i="1"/>
  <c r="AJ299" i="1"/>
  <c r="AJ300" i="1"/>
  <c r="AJ301" i="1"/>
  <c r="AJ302" i="1"/>
  <c r="AJ303" i="1"/>
  <c r="AJ304" i="1"/>
  <c r="AJ305" i="1"/>
  <c r="AJ306" i="1"/>
  <c r="AJ307" i="1"/>
  <c r="AJ308" i="1"/>
  <c r="AJ309" i="1"/>
  <c r="AJ310" i="1"/>
  <c r="AJ311" i="1"/>
  <c r="AJ312" i="1"/>
  <c r="AJ313" i="1"/>
  <c r="AJ314" i="1"/>
  <c r="AJ315" i="1"/>
  <c r="AJ316" i="1"/>
  <c r="AJ317" i="1"/>
  <c r="AJ318" i="1"/>
  <c r="AJ319" i="1"/>
  <c r="AJ320" i="1"/>
  <c r="AJ321" i="1"/>
  <c r="AJ322" i="1"/>
  <c r="AJ323" i="1"/>
  <c r="AJ324" i="1"/>
  <c r="AJ325" i="1"/>
  <c r="AJ326" i="1"/>
  <c r="AJ327" i="1"/>
  <c r="AJ328" i="1"/>
  <c r="AJ329" i="1"/>
  <c r="AJ330" i="1"/>
  <c r="AJ331" i="1"/>
  <c r="AJ332" i="1"/>
  <c r="AJ333" i="1"/>
  <c r="AJ334" i="1"/>
  <c r="AJ335" i="1"/>
  <c r="AJ336" i="1"/>
  <c r="AJ337" i="1"/>
  <c r="AJ338" i="1"/>
  <c r="AJ339" i="1"/>
  <c r="AJ340" i="1"/>
  <c r="AJ341" i="1"/>
  <c r="AJ342" i="1"/>
  <c r="AJ343" i="1"/>
  <c r="AJ344" i="1"/>
  <c r="AJ345" i="1"/>
  <c r="AJ346" i="1"/>
  <c r="AJ347" i="1"/>
  <c r="AJ348" i="1"/>
  <c r="AJ349" i="1"/>
  <c r="AJ350" i="1"/>
  <c r="AJ351" i="1"/>
  <c r="AJ352" i="1"/>
  <c r="AJ353" i="1"/>
  <c r="AJ354" i="1"/>
  <c r="AJ355" i="1"/>
  <c r="AJ356" i="1"/>
  <c r="AJ357" i="1"/>
  <c r="AJ358" i="1"/>
  <c r="AJ359" i="1"/>
  <c r="AJ360" i="1"/>
  <c r="AJ361" i="1"/>
  <c r="AJ362" i="1"/>
  <c r="AJ363" i="1"/>
  <c r="AJ364" i="1"/>
  <c r="AJ365" i="1"/>
  <c r="AJ366" i="1"/>
  <c r="AJ367" i="1"/>
  <c r="AJ368" i="1"/>
  <c r="AJ369" i="1"/>
  <c r="AJ370" i="1"/>
  <c r="AJ371" i="1"/>
  <c r="AJ372" i="1"/>
  <c r="AJ373" i="1"/>
  <c r="AJ374" i="1"/>
  <c r="AJ375" i="1"/>
  <c r="AJ376" i="1"/>
  <c r="AJ377" i="1"/>
  <c r="AJ9" i="1"/>
  <c r="AB10" i="1"/>
  <c r="AB11" i="1"/>
  <c r="AI11" i="1" s="1"/>
  <c r="AB12" i="1"/>
  <c r="AB13" i="1"/>
  <c r="AB14" i="1"/>
  <c r="AB15" i="1"/>
  <c r="AI15" i="1" s="1"/>
  <c r="AB16" i="1"/>
  <c r="AB17" i="1"/>
  <c r="AB18" i="1"/>
  <c r="AB19" i="1"/>
  <c r="AB20" i="1"/>
  <c r="AB21" i="1"/>
  <c r="AC21" i="1" s="1"/>
  <c r="AB22" i="1"/>
  <c r="AB23" i="1"/>
  <c r="AB24" i="1"/>
  <c r="AB25" i="1"/>
  <c r="AB26" i="1"/>
  <c r="AB27" i="1"/>
  <c r="AI27" i="1" s="1"/>
  <c r="AB28" i="1"/>
  <c r="AB29" i="1"/>
  <c r="AB30" i="1"/>
  <c r="AB31" i="1"/>
  <c r="AI31" i="1" s="1"/>
  <c r="AB32" i="1"/>
  <c r="AB33" i="1"/>
  <c r="AI33" i="1" s="1"/>
  <c r="AB34" i="1"/>
  <c r="AB35" i="1"/>
  <c r="AB36" i="1"/>
  <c r="AB37" i="1"/>
  <c r="AB38" i="1"/>
  <c r="AB39" i="1"/>
  <c r="AB40" i="1"/>
  <c r="AB41" i="1"/>
  <c r="AI41" i="1" s="1"/>
  <c r="AB42" i="1"/>
  <c r="AB43" i="1"/>
  <c r="AB44" i="1"/>
  <c r="AB45" i="1"/>
  <c r="AE45" i="1" s="1"/>
  <c r="AB46" i="1"/>
  <c r="AB47" i="1"/>
  <c r="AB48" i="1"/>
  <c r="AB49" i="1"/>
  <c r="AB50" i="1"/>
  <c r="AB51" i="1"/>
  <c r="AI51" i="1" s="1"/>
  <c r="AB52" i="1"/>
  <c r="AB53" i="1"/>
  <c r="AI53" i="1" s="1"/>
  <c r="AB54" i="1"/>
  <c r="AB55" i="1"/>
  <c r="AB56" i="1"/>
  <c r="AB57" i="1"/>
  <c r="AI57" i="1" s="1"/>
  <c r="AB58" i="1"/>
  <c r="AB59" i="1"/>
  <c r="AC59" i="1" s="1"/>
  <c r="AB60" i="1"/>
  <c r="AB61" i="1"/>
  <c r="AB62" i="1"/>
  <c r="AB63" i="1"/>
  <c r="AI63" i="1" s="1"/>
  <c r="AB64" i="1"/>
  <c r="AB65" i="1"/>
  <c r="AF65" i="1" s="1"/>
  <c r="AB66" i="1"/>
  <c r="AC66" i="1" s="1"/>
  <c r="AB67" i="1"/>
  <c r="AI67" i="1" s="1"/>
  <c r="AB68" i="1"/>
  <c r="AB69" i="1"/>
  <c r="AI69" i="1" s="1"/>
  <c r="AB70" i="1"/>
  <c r="AB71" i="1"/>
  <c r="AB72" i="1"/>
  <c r="AI72" i="1" s="1"/>
  <c r="AB73" i="1"/>
  <c r="AB74" i="1"/>
  <c r="AB75" i="1"/>
  <c r="AB76" i="1"/>
  <c r="AB77" i="1"/>
  <c r="AI77" i="1" s="1"/>
  <c r="AB78" i="1"/>
  <c r="AB79" i="1"/>
  <c r="AB80" i="1"/>
  <c r="AB81" i="1"/>
  <c r="AE81" i="1" s="1"/>
  <c r="AB82" i="1"/>
  <c r="AB83" i="1"/>
  <c r="AI83" i="1" s="1"/>
  <c r="AB84" i="1"/>
  <c r="AB85" i="1"/>
  <c r="AI85" i="1" s="1"/>
  <c r="AB86" i="1"/>
  <c r="AB87" i="1"/>
  <c r="AI87" i="1" s="1"/>
  <c r="AB88" i="1"/>
  <c r="AB89" i="1"/>
  <c r="AE89" i="1" s="1"/>
  <c r="AB90" i="1"/>
  <c r="AB91" i="1"/>
  <c r="AB92" i="1"/>
  <c r="AB93" i="1"/>
  <c r="AE93" i="1" s="1"/>
  <c r="AB94" i="1"/>
  <c r="AB95" i="1"/>
  <c r="AB96" i="1"/>
  <c r="AB97" i="1"/>
  <c r="AB98" i="1"/>
  <c r="AB99" i="1"/>
  <c r="AE99" i="1" s="1"/>
  <c r="AB100" i="1"/>
  <c r="AB101" i="1"/>
  <c r="AB102" i="1"/>
  <c r="AB103" i="1"/>
  <c r="AB104" i="1"/>
  <c r="AB105" i="1"/>
  <c r="AI105" i="1" s="1"/>
  <c r="AB106" i="1"/>
  <c r="AB107" i="1"/>
  <c r="AB108" i="1"/>
  <c r="AB109" i="1"/>
  <c r="AB110" i="1"/>
  <c r="AB111" i="1"/>
  <c r="AB112" i="1"/>
  <c r="AB113" i="1"/>
  <c r="AB114" i="1"/>
  <c r="AB115" i="1"/>
  <c r="AI115" i="1" s="1"/>
  <c r="AB116" i="1"/>
  <c r="AB117" i="1"/>
  <c r="AI117" i="1" s="1"/>
  <c r="AB118" i="1"/>
  <c r="AB119" i="1"/>
  <c r="AB120" i="1"/>
  <c r="AE120" i="1" s="1"/>
  <c r="AB121" i="1"/>
  <c r="AI121" i="1" s="1"/>
  <c r="AB122" i="1"/>
  <c r="AB123" i="1"/>
  <c r="AI123" i="1" s="1"/>
  <c r="AB124" i="1"/>
  <c r="AB125" i="1"/>
  <c r="AB126" i="1"/>
  <c r="AB127" i="1"/>
  <c r="AB128" i="1"/>
  <c r="AB129" i="1"/>
  <c r="AI129" i="1" s="1"/>
  <c r="AB130" i="1"/>
  <c r="AB131" i="1"/>
  <c r="AB132" i="1"/>
  <c r="AB133" i="1"/>
  <c r="AB134" i="1"/>
  <c r="AB135" i="1"/>
  <c r="AD135" i="1" s="1"/>
  <c r="AB136" i="1"/>
  <c r="AB137" i="1"/>
  <c r="AB138" i="1"/>
  <c r="AB139" i="1"/>
  <c r="AI139" i="1" s="1"/>
  <c r="AB140" i="1"/>
  <c r="AB141" i="1"/>
  <c r="AI141" i="1" s="1"/>
  <c r="AB142" i="1"/>
  <c r="AB143" i="1"/>
  <c r="AC143" i="1" s="1"/>
  <c r="AB144" i="1"/>
  <c r="AB145" i="1"/>
  <c r="AB146" i="1"/>
  <c r="AC146" i="1" s="1"/>
  <c r="AB147" i="1"/>
  <c r="AB148" i="1"/>
  <c r="AB149" i="1"/>
  <c r="AB150" i="1"/>
  <c r="AB151" i="1"/>
  <c r="AB152" i="1"/>
  <c r="AB153" i="1"/>
  <c r="AE153" i="1" s="1"/>
  <c r="AB154" i="1"/>
  <c r="AB155" i="1"/>
  <c r="AB156" i="1"/>
  <c r="AB157" i="1"/>
  <c r="AI157" i="1" s="1"/>
  <c r="AB158" i="1"/>
  <c r="AB159" i="1"/>
  <c r="AI159" i="1" s="1"/>
  <c r="AB160" i="1"/>
  <c r="AB161" i="1"/>
  <c r="AB162" i="1"/>
  <c r="AC162" i="1" s="1"/>
  <c r="AB163" i="1"/>
  <c r="AB164" i="1"/>
  <c r="AB165" i="1"/>
  <c r="AB166" i="1"/>
  <c r="AB167" i="1"/>
  <c r="AB168" i="1"/>
  <c r="AB169" i="1"/>
  <c r="AB170" i="1"/>
  <c r="AB171" i="1"/>
  <c r="AE171" i="1" s="1"/>
  <c r="AB172" i="1"/>
  <c r="AC172" i="1" s="1"/>
  <c r="AB173" i="1"/>
  <c r="AI173" i="1" s="1"/>
  <c r="AB174" i="1"/>
  <c r="AB175" i="1"/>
  <c r="AB176" i="1"/>
  <c r="AB177" i="1"/>
  <c r="AE177" i="1" s="1"/>
  <c r="AB178" i="1"/>
  <c r="AB179" i="1"/>
  <c r="AB180" i="1"/>
  <c r="AB181" i="1"/>
  <c r="AB182" i="1"/>
  <c r="AB183" i="1"/>
  <c r="AD183" i="1" s="1"/>
  <c r="AB184" i="1"/>
  <c r="AB185" i="1"/>
  <c r="AB186" i="1"/>
  <c r="AB187" i="1"/>
  <c r="AB188" i="1"/>
  <c r="AB189" i="1"/>
  <c r="AI189" i="1" s="1"/>
  <c r="AB190" i="1"/>
  <c r="AB191" i="1"/>
  <c r="AB192" i="1"/>
  <c r="AB193" i="1"/>
  <c r="AD193" i="1" s="1"/>
  <c r="AB194" i="1"/>
  <c r="AB195" i="1"/>
  <c r="AB196" i="1"/>
  <c r="AB197" i="1"/>
  <c r="AB198" i="1"/>
  <c r="AB199" i="1"/>
  <c r="AB200" i="1"/>
  <c r="AB201" i="1"/>
  <c r="AI201" i="1" s="1"/>
  <c r="AB202" i="1"/>
  <c r="AB203" i="1"/>
  <c r="AB204" i="1"/>
  <c r="AB205" i="1"/>
  <c r="AB206" i="1"/>
  <c r="AB207" i="1"/>
  <c r="AI207" i="1" s="1"/>
  <c r="AB208" i="1"/>
  <c r="AB209" i="1"/>
  <c r="AB210" i="1"/>
  <c r="AB211" i="1"/>
  <c r="AI211" i="1" s="1"/>
  <c r="AB212" i="1"/>
  <c r="AB213" i="1"/>
  <c r="AI213" i="1" s="1"/>
  <c r="AB214" i="1"/>
  <c r="AB215" i="1"/>
  <c r="AB216" i="1"/>
  <c r="AI216" i="1" s="1"/>
  <c r="AB217" i="1"/>
  <c r="AB218" i="1"/>
  <c r="AB219" i="1"/>
  <c r="AB220" i="1"/>
  <c r="AB221" i="1"/>
  <c r="AB222" i="1"/>
  <c r="AB223" i="1"/>
  <c r="AB224" i="1"/>
  <c r="AB225" i="1"/>
  <c r="AI225" i="1" s="1"/>
  <c r="AB226" i="1"/>
  <c r="AB227" i="1"/>
  <c r="AB228" i="1"/>
  <c r="AB229" i="1"/>
  <c r="AI229" i="1" s="1"/>
  <c r="AB230" i="1"/>
  <c r="AB231" i="1"/>
  <c r="AI231" i="1" s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H243" i="1" s="1"/>
  <c r="AB244" i="1"/>
  <c r="AB245" i="1"/>
  <c r="AB246" i="1"/>
  <c r="AB247" i="1"/>
  <c r="AB248" i="1"/>
  <c r="AB249" i="1"/>
  <c r="AI249" i="1" s="1"/>
  <c r="AB250" i="1"/>
  <c r="AB251" i="1"/>
  <c r="AB252" i="1"/>
  <c r="AB253" i="1"/>
  <c r="AB254" i="1"/>
  <c r="AB255" i="1"/>
  <c r="AB256" i="1"/>
  <c r="AB257" i="1"/>
  <c r="AB258" i="1"/>
  <c r="AB259" i="1"/>
  <c r="AI259" i="1" s="1"/>
  <c r="AB260" i="1"/>
  <c r="AB261" i="1"/>
  <c r="AI261" i="1" s="1"/>
  <c r="AB262" i="1"/>
  <c r="AB263" i="1"/>
  <c r="AB264" i="1"/>
  <c r="AB265" i="1"/>
  <c r="AI265" i="1" s="1"/>
  <c r="AB266" i="1"/>
  <c r="AB267" i="1"/>
  <c r="AB268" i="1"/>
  <c r="AB269" i="1"/>
  <c r="AB270" i="1"/>
  <c r="AB271" i="1"/>
  <c r="AB272" i="1"/>
  <c r="AB273" i="1"/>
  <c r="AI273" i="1" s="1"/>
  <c r="AB274" i="1"/>
  <c r="AB275" i="1"/>
  <c r="AB276" i="1"/>
  <c r="AB277" i="1"/>
  <c r="AB278" i="1"/>
  <c r="AB279" i="1"/>
  <c r="AB280" i="1"/>
  <c r="AB281" i="1"/>
  <c r="AB282" i="1"/>
  <c r="AB283" i="1"/>
  <c r="AI283" i="1" s="1"/>
  <c r="AB284" i="1"/>
  <c r="AB285" i="1"/>
  <c r="AB286" i="1"/>
  <c r="AB287" i="1"/>
  <c r="AB288" i="1"/>
  <c r="AI288" i="1" s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I331" i="1" s="1"/>
  <c r="AB332" i="1"/>
  <c r="AB333" i="1"/>
  <c r="AB334" i="1"/>
  <c r="AB335" i="1"/>
  <c r="AB336" i="1"/>
  <c r="AB337" i="1"/>
  <c r="AI337" i="1" s="1"/>
  <c r="AB338" i="1"/>
  <c r="AB339" i="1"/>
  <c r="AB340" i="1"/>
  <c r="AB341" i="1"/>
  <c r="AB342" i="1"/>
  <c r="AB343" i="1"/>
  <c r="AB344" i="1"/>
  <c r="AB345" i="1"/>
  <c r="AI345" i="1" s="1"/>
  <c r="AB346" i="1"/>
  <c r="AB347" i="1"/>
  <c r="AB348" i="1"/>
  <c r="AB349" i="1"/>
  <c r="AB350" i="1"/>
  <c r="AB351" i="1"/>
  <c r="AB352" i="1"/>
  <c r="AB353" i="1"/>
  <c r="AB354" i="1"/>
  <c r="AB355" i="1"/>
  <c r="AI355" i="1" s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9" i="1"/>
  <c r="Q35" i="8"/>
  <c r="R35" i="8"/>
  <c r="S35" i="8"/>
  <c r="T35" i="8"/>
  <c r="Q36" i="8"/>
  <c r="R36" i="8"/>
  <c r="S36" i="8"/>
  <c r="T36" i="8"/>
  <c r="Q37" i="8"/>
  <c r="R37" i="8"/>
  <c r="S37" i="8"/>
  <c r="T37" i="8"/>
  <c r="Q38" i="8"/>
  <c r="U38" i="8" s="1"/>
  <c r="R38" i="8"/>
  <c r="S38" i="8"/>
  <c r="T38" i="8"/>
  <c r="Q39" i="8"/>
  <c r="R39" i="8"/>
  <c r="S39" i="8"/>
  <c r="T39" i="8"/>
  <c r="Q40" i="8"/>
  <c r="R40" i="8"/>
  <c r="S40" i="8"/>
  <c r="T40" i="8"/>
  <c r="U40" i="8"/>
  <c r="Q41" i="8"/>
  <c r="R41" i="8"/>
  <c r="S41" i="8"/>
  <c r="T41" i="8"/>
  <c r="Q42" i="8"/>
  <c r="R42" i="8"/>
  <c r="S42" i="8"/>
  <c r="T42" i="8"/>
  <c r="Q43" i="8"/>
  <c r="R43" i="8"/>
  <c r="S43" i="8"/>
  <c r="T43" i="8"/>
  <c r="Q44" i="8"/>
  <c r="R44" i="8"/>
  <c r="S44" i="8"/>
  <c r="T44" i="8"/>
  <c r="Q45" i="8"/>
  <c r="R45" i="8"/>
  <c r="S45" i="8"/>
  <c r="T45" i="8"/>
  <c r="Q46" i="8"/>
  <c r="R46" i="8"/>
  <c r="S46" i="8"/>
  <c r="U46" i="8" s="1"/>
  <c r="T46" i="8"/>
  <c r="Q47" i="8"/>
  <c r="R47" i="8"/>
  <c r="S47" i="8"/>
  <c r="T47" i="8"/>
  <c r="Q48" i="8"/>
  <c r="U48" i="8" s="1"/>
  <c r="R48" i="8"/>
  <c r="S48" i="8"/>
  <c r="T48" i="8"/>
  <c r="Q49" i="8"/>
  <c r="R49" i="8"/>
  <c r="S49" i="8"/>
  <c r="T49" i="8"/>
  <c r="Q50" i="8"/>
  <c r="U50" i="8" s="1"/>
  <c r="R50" i="8"/>
  <c r="S50" i="8"/>
  <c r="T50" i="8"/>
  <c r="Q51" i="8"/>
  <c r="U51" i="8" s="1"/>
  <c r="R51" i="8"/>
  <c r="S51" i="8"/>
  <c r="T51" i="8"/>
  <c r="Q52" i="8"/>
  <c r="R52" i="8"/>
  <c r="U52" i="8" s="1"/>
  <c r="S52" i="8"/>
  <c r="T52" i="8"/>
  <c r="Q53" i="8"/>
  <c r="R53" i="8"/>
  <c r="S53" i="8"/>
  <c r="T53" i="8"/>
  <c r="U6" i="11"/>
  <c r="T6" i="11"/>
  <c r="N7" i="11"/>
  <c r="O7" i="11"/>
  <c r="P7" i="11"/>
  <c r="N8" i="11"/>
  <c r="O8" i="11"/>
  <c r="P8" i="11"/>
  <c r="N9" i="11"/>
  <c r="O9" i="11"/>
  <c r="P9" i="11"/>
  <c r="N10" i="11"/>
  <c r="O10" i="11"/>
  <c r="P10" i="11"/>
  <c r="N11" i="11"/>
  <c r="O11" i="11"/>
  <c r="P11" i="11"/>
  <c r="N12" i="11"/>
  <c r="O12" i="11"/>
  <c r="P12" i="11"/>
  <c r="N13" i="11"/>
  <c r="O13" i="11"/>
  <c r="P13" i="11"/>
  <c r="N14" i="11"/>
  <c r="O14" i="11"/>
  <c r="P14" i="11"/>
  <c r="N15" i="11"/>
  <c r="O15" i="11"/>
  <c r="P15" i="11"/>
  <c r="N16" i="11"/>
  <c r="O16" i="11"/>
  <c r="P16" i="11"/>
  <c r="N17" i="11"/>
  <c r="O17" i="11"/>
  <c r="P17" i="11"/>
  <c r="N18" i="11"/>
  <c r="O18" i="11"/>
  <c r="P18" i="11"/>
  <c r="N19" i="11"/>
  <c r="O19" i="11"/>
  <c r="P19" i="11"/>
  <c r="N20" i="11"/>
  <c r="O20" i="11"/>
  <c r="P20" i="11"/>
  <c r="N21" i="11"/>
  <c r="O21" i="11"/>
  <c r="P21" i="11"/>
  <c r="N22" i="11"/>
  <c r="O22" i="11"/>
  <c r="P22" i="11"/>
  <c r="N23" i="11"/>
  <c r="O23" i="11"/>
  <c r="P23" i="11"/>
  <c r="N24" i="11"/>
  <c r="O24" i="11"/>
  <c r="P24" i="11"/>
  <c r="N25" i="11"/>
  <c r="O25" i="11"/>
  <c r="P25" i="11"/>
  <c r="N26" i="11"/>
  <c r="O26" i="11"/>
  <c r="P26" i="11"/>
  <c r="N27" i="11"/>
  <c r="O27" i="11"/>
  <c r="P27" i="11"/>
  <c r="N28" i="11"/>
  <c r="O28" i="11"/>
  <c r="P28" i="11"/>
  <c r="N29" i="11"/>
  <c r="O29" i="11"/>
  <c r="P29" i="11"/>
  <c r="N30" i="11"/>
  <c r="O30" i="11"/>
  <c r="P30" i="11"/>
  <c r="N31" i="11"/>
  <c r="O31" i="11"/>
  <c r="P31" i="11"/>
  <c r="N32" i="11"/>
  <c r="O32" i="11"/>
  <c r="P32" i="11"/>
  <c r="N33" i="11"/>
  <c r="O33" i="11"/>
  <c r="P33" i="11"/>
  <c r="N34" i="11"/>
  <c r="O34" i="11"/>
  <c r="P34" i="11"/>
  <c r="N35" i="11"/>
  <c r="O35" i="11"/>
  <c r="P35" i="11"/>
  <c r="N36" i="11"/>
  <c r="O36" i="11"/>
  <c r="P36" i="11"/>
  <c r="N37" i="11"/>
  <c r="O37" i="11"/>
  <c r="P37" i="11"/>
  <c r="N38" i="11"/>
  <c r="O38" i="11"/>
  <c r="P38" i="11"/>
  <c r="N39" i="11"/>
  <c r="O39" i="11"/>
  <c r="P39" i="11"/>
  <c r="N40" i="11"/>
  <c r="O40" i="11"/>
  <c r="P40" i="11"/>
  <c r="N41" i="11"/>
  <c r="O41" i="11"/>
  <c r="P41" i="11"/>
  <c r="N42" i="11"/>
  <c r="O42" i="11"/>
  <c r="P42" i="11"/>
  <c r="N43" i="11"/>
  <c r="O43" i="11"/>
  <c r="P43" i="11"/>
  <c r="N44" i="11"/>
  <c r="O44" i="11"/>
  <c r="P44" i="11"/>
  <c r="P6" i="11"/>
  <c r="O6" i="11"/>
  <c r="N6" i="11"/>
  <c r="U44" i="8" l="1"/>
  <c r="U41" i="8"/>
  <c r="U32" i="8"/>
  <c r="U49" i="8"/>
  <c r="U33" i="8"/>
  <c r="U22" i="8"/>
  <c r="U15" i="8"/>
  <c r="U43" i="8"/>
  <c r="U39" i="8"/>
  <c r="U23" i="8"/>
  <c r="U9" i="8"/>
  <c r="U7" i="8"/>
  <c r="U42" i="8"/>
  <c r="U53" i="8"/>
  <c r="U27" i="8"/>
  <c r="U24" i="8"/>
  <c r="U16" i="8"/>
  <c r="U45" i="8"/>
  <c r="U47" i="8"/>
  <c r="U17" i="8"/>
  <c r="U18" i="8"/>
  <c r="U11" i="8"/>
  <c r="U37" i="8"/>
  <c r="AC11" i="1"/>
  <c r="AD11" i="1"/>
  <c r="AE11" i="1"/>
  <c r="AI193" i="1"/>
  <c r="AC93" i="1"/>
  <c r="AI45" i="1"/>
  <c r="AC81" i="1"/>
  <c r="AC153" i="1"/>
  <c r="AD99" i="1"/>
  <c r="AR249" i="1"/>
  <c r="AC45" i="1"/>
  <c r="AI81" i="1"/>
  <c r="AR273" i="1"/>
  <c r="AR237" i="1"/>
  <c r="AC105" i="1"/>
  <c r="AC33" i="1"/>
  <c r="AE135" i="1"/>
  <c r="AI135" i="1"/>
  <c r="AC177" i="1"/>
  <c r="AC99" i="1"/>
  <c r="AE77" i="1"/>
  <c r="AR267" i="1"/>
  <c r="AR231" i="1"/>
  <c r="AG354" i="1"/>
  <c r="AI354" i="1"/>
  <c r="AF306" i="1"/>
  <c r="AI306" i="1"/>
  <c r="AF374" i="1"/>
  <c r="AI368" i="1"/>
  <c r="AF362" i="1"/>
  <c r="AI362" i="1"/>
  <c r="AG356" i="1"/>
  <c r="AI356" i="1"/>
  <c r="AH350" i="1"/>
  <c r="AI350" i="1"/>
  <c r="AG344" i="1"/>
  <c r="AI344" i="1"/>
  <c r="AH338" i="1"/>
  <c r="AI338" i="1"/>
  <c r="AG332" i="1"/>
  <c r="AI332" i="1"/>
  <c r="AI326" i="1"/>
  <c r="AG320" i="1"/>
  <c r="AI320" i="1"/>
  <c r="AI314" i="1"/>
  <c r="AG308" i="1"/>
  <c r="AI308" i="1"/>
  <c r="AG296" i="1"/>
  <c r="AI296" i="1"/>
  <c r="AI290" i="1"/>
  <c r="AG284" i="1"/>
  <c r="AI284" i="1"/>
  <c r="AI278" i="1"/>
  <c r="AG272" i="1"/>
  <c r="AI272" i="1"/>
  <c r="AI266" i="1"/>
  <c r="AG260" i="1"/>
  <c r="AI260" i="1"/>
  <c r="AI254" i="1"/>
  <c r="AG248" i="1"/>
  <c r="AI248" i="1"/>
  <c r="AI242" i="1"/>
  <c r="AG236" i="1"/>
  <c r="AI236" i="1"/>
  <c r="AH224" i="1"/>
  <c r="AI224" i="1"/>
  <c r="AH218" i="1"/>
  <c r="AI218" i="1"/>
  <c r="AI212" i="1"/>
  <c r="AG206" i="1"/>
  <c r="AI206" i="1"/>
  <c r="AI200" i="1"/>
  <c r="AI194" i="1"/>
  <c r="AG188" i="1"/>
  <c r="AI188" i="1"/>
  <c r="AE188" i="1"/>
  <c r="AC188" i="1"/>
  <c r="AI182" i="1"/>
  <c r="AI176" i="1"/>
  <c r="AI170" i="1"/>
  <c r="AI152" i="1"/>
  <c r="AE146" i="1"/>
  <c r="AD146" i="1"/>
  <c r="AI146" i="1"/>
  <c r="AI140" i="1"/>
  <c r="AI134" i="1"/>
  <c r="AC134" i="1"/>
  <c r="AE134" i="1"/>
  <c r="AI128" i="1"/>
  <c r="AI122" i="1"/>
  <c r="AI116" i="1"/>
  <c r="AI110" i="1"/>
  <c r="AI104" i="1"/>
  <c r="AE104" i="1"/>
  <c r="AC104" i="1"/>
  <c r="AI98" i="1"/>
  <c r="AC98" i="1"/>
  <c r="AD98" i="1"/>
  <c r="AE98" i="1"/>
  <c r="AI92" i="1"/>
  <c r="AG86" i="1"/>
  <c r="AI80" i="1"/>
  <c r="AE80" i="1"/>
  <c r="AC80" i="1"/>
  <c r="AE74" i="1"/>
  <c r="AD74" i="1"/>
  <c r="AI74" i="1"/>
  <c r="AI68" i="1"/>
  <c r="AI62" i="1"/>
  <c r="AG56" i="1"/>
  <c r="AI56" i="1"/>
  <c r="AI50" i="1"/>
  <c r="AI44" i="1"/>
  <c r="AI38" i="1"/>
  <c r="AI32" i="1"/>
  <c r="AE32" i="1"/>
  <c r="AC32" i="1"/>
  <c r="AI26" i="1"/>
  <c r="AI20" i="1"/>
  <c r="AI14" i="1"/>
  <c r="AC74" i="1"/>
  <c r="AI230" i="1"/>
  <c r="AI86" i="1"/>
  <c r="AD143" i="1"/>
  <c r="AD80" i="1"/>
  <c r="AG366" i="1"/>
  <c r="AI366" i="1"/>
  <c r="AI330" i="1"/>
  <c r="AI300" i="1"/>
  <c r="AI276" i="1"/>
  <c r="AI252" i="1"/>
  <c r="AI228" i="1"/>
  <c r="AI198" i="1"/>
  <c r="AI180" i="1"/>
  <c r="AI150" i="1"/>
  <c r="AI126" i="1"/>
  <c r="AI96" i="1"/>
  <c r="AI78" i="1"/>
  <c r="AH30" i="1"/>
  <c r="AI30" i="1"/>
  <c r="AI336" i="1"/>
  <c r="AI312" i="1"/>
  <c r="AI282" i="1"/>
  <c r="AI258" i="1"/>
  <c r="AI234" i="1"/>
  <c r="AI210" i="1"/>
  <c r="AI186" i="1"/>
  <c r="AI162" i="1"/>
  <c r="AD162" i="1"/>
  <c r="AE162" i="1"/>
  <c r="AI132" i="1"/>
  <c r="AI102" i="1"/>
  <c r="AF54" i="1"/>
  <c r="AI54" i="1"/>
  <c r="AD54" i="1"/>
  <c r="AC54" i="1"/>
  <c r="AE54" i="1"/>
  <c r="AF36" i="1"/>
  <c r="AI36" i="1"/>
  <c r="AG12" i="1"/>
  <c r="AI12" i="1"/>
  <c r="AH359" i="1"/>
  <c r="AI359" i="1"/>
  <c r="AI341" i="1"/>
  <c r="AI323" i="1"/>
  <c r="AI299" i="1"/>
  <c r="AI281" i="1"/>
  <c r="AI275" i="1"/>
  <c r="AI251" i="1"/>
  <c r="AI233" i="1"/>
  <c r="AI215" i="1"/>
  <c r="AI197" i="1"/>
  <c r="AI149" i="1"/>
  <c r="AG95" i="1"/>
  <c r="AI95" i="1"/>
  <c r="AD188" i="1"/>
  <c r="AD134" i="1"/>
  <c r="AD104" i="1"/>
  <c r="AD32" i="1"/>
  <c r="AI158" i="1"/>
  <c r="AH9" i="1"/>
  <c r="AI9" i="1"/>
  <c r="AI348" i="1"/>
  <c r="AI324" i="1"/>
  <c r="AI294" i="1"/>
  <c r="AI270" i="1"/>
  <c r="AI240" i="1"/>
  <c r="AF192" i="1"/>
  <c r="AI192" i="1"/>
  <c r="AI168" i="1"/>
  <c r="AD120" i="1"/>
  <c r="AI120" i="1"/>
  <c r="AC120" i="1"/>
  <c r="AI108" i="1"/>
  <c r="AI90" i="1"/>
  <c r="AD90" i="1"/>
  <c r="AC90" i="1"/>
  <c r="AE90" i="1"/>
  <c r="AF72" i="1"/>
  <c r="AG60" i="1"/>
  <c r="AD60" i="1"/>
  <c r="AE60" i="1"/>
  <c r="AC60" i="1"/>
  <c r="AI60" i="1"/>
  <c r="AF42" i="1"/>
  <c r="AI42" i="1"/>
  <c r="AF24" i="1"/>
  <c r="AI24" i="1"/>
  <c r="AI371" i="1"/>
  <c r="AI353" i="1"/>
  <c r="AH335" i="1"/>
  <c r="AI335" i="1"/>
  <c r="AI305" i="1"/>
  <c r="AI287" i="1"/>
  <c r="AI263" i="1"/>
  <c r="AI257" i="1"/>
  <c r="AI239" i="1"/>
  <c r="AH221" i="1"/>
  <c r="AI221" i="1"/>
  <c r="AF203" i="1"/>
  <c r="AI203" i="1"/>
  <c r="AF185" i="1"/>
  <c r="AI185" i="1"/>
  <c r="AI167" i="1"/>
  <c r="AI155" i="1"/>
  <c r="AI137" i="1"/>
  <c r="AI131" i="1"/>
  <c r="AG125" i="1"/>
  <c r="AI125" i="1"/>
  <c r="AI113" i="1"/>
  <c r="AE113" i="1"/>
  <c r="AC113" i="1"/>
  <c r="AD113" i="1"/>
  <c r="AI370" i="1"/>
  <c r="AI358" i="1"/>
  <c r="AG346" i="1"/>
  <c r="AI346" i="1"/>
  <c r="AI334" i="1"/>
  <c r="AG322" i="1"/>
  <c r="AI322" i="1"/>
  <c r="AG310" i="1"/>
  <c r="AI310" i="1"/>
  <c r="AG298" i="1"/>
  <c r="AI298" i="1"/>
  <c r="AG286" i="1"/>
  <c r="AI286" i="1"/>
  <c r="AG274" i="1"/>
  <c r="AI274" i="1"/>
  <c r="AH256" i="1"/>
  <c r="AI256" i="1"/>
  <c r="AH244" i="1"/>
  <c r="AI244" i="1"/>
  <c r="AF232" i="1"/>
  <c r="AI232" i="1"/>
  <c r="AF226" i="1"/>
  <c r="AI226" i="1"/>
  <c r="AF214" i="1"/>
  <c r="AI214" i="1"/>
  <c r="AF208" i="1"/>
  <c r="AI208" i="1"/>
  <c r="AG196" i="1"/>
  <c r="AI196" i="1"/>
  <c r="AF190" i="1"/>
  <c r="AI190" i="1"/>
  <c r="AI184" i="1"/>
  <c r="AI178" i="1"/>
  <c r="AI172" i="1"/>
  <c r="AE172" i="1"/>
  <c r="AD172" i="1"/>
  <c r="AF166" i="1"/>
  <c r="AI166" i="1"/>
  <c r="AH160" i="1"/>
  <c r="AI160" i="1"/>
  <c r="AF154" i="1"/>
  <c r="AI154" i="1"/>
  <c r="AE154" i="1"/>
  <c r="AD154" i="1"/>
  <c r="AC154" i="1"/>
  <c r="AH148" i="1"/>
  <c r="AI148" i="1"/>
  <c r="AI142" i="1"/>
  <c r="AG136" i="1"/>
  <c r="AI136" i="1"/>
  <c r="AE136" i="1"/>
  <c r="AD136" i="1"/>
  <c r="AI130" i="1"/>
  <c r="AF124" i="1"/>
  <c r="AI124" i="1"/>
  <c r="AF118" i="1"/>
  <c r="AI118" i="1"/>
  <c r="AG112" i="1"/>
  <c r="AI112" i="1"/>
  <c r="AF100" i="1"/>
  <c r="AI100" i="1"/>
  <c r="AI94" i="1"/>
  <c r="AD94" i="1"/>
  <c r="AE94" i="1"/>
  <c r="AC94" i="1"/>
  <c r="AH88" i="1"/>
  <c r="AI88" i="1"/>
  <c r="AF82" i="1"/>
  <c r="AI82" i="1"/>
  <c r="AH76" i="1"/>
  <c r="AI76" i="1"/>
  <c r="AD76" i="1"/>
  <c r="AC76" i="1"/>
  <c r="AE76" i="1"/>
  <c r="AF70" i="1"/>
  <c r="AI70" i="1"/>
  <c r="AI64" i="1"/>
  <c r="AI58" i="1"/>
  <c r="AF52" i="1"/>
  <c r="AI52" i="1"/>
  <c r="AF46" i="1"/>
  <c r="AI46" i="1"/>
  <c r="AE46" i="1"/>
  <c r="AD46" i="1"/>
  <c r="AC46" i="1"/>
  <c r="AG40" i="1"/>
  <c r="AI40" i="1"/>
  <c r="AD40" i="1"/>
  <c r="AC40" i="1"/>
  <c r="AE40" i="1"/>
  <c r="AI34" i="1"/>
  <c r="AH28" i="1"/>
  <c r="AI28" i="1"/>
  <c r="AI22" i="1"/>
  <c r="AD22" i="1"/>
  <c r="AF22" i="1"/>
  <c r="AE22" i="1"/>
  <c r="AC22" i="1"/>
  <c r="AH16" i="1"/>
  <c r="AI16" i="1"/>
  <c r="AE16" i="1"/>
  <c r="AD16" i="1"/>
  <c r="AF10" i="1"/>
  <c r="AI10" i="1"/>
  <c r="AI374" i="1"/>
  <c r="AI317" i="1"/>
  <c r="AI372" i="1"/>
  <c r="AG342" i="1"/>
  <c r="AI342" i="1"/>
  <c r="AI318" i="1"/>
  <c r="AI264" i="1"/>
  <c r="AI246" i="1"/>
  <c r="AI222" i="1"/>
  <c r="AI204" i="1"/>
  <c r="AI174" i="1"/>
  <c r="AI156" i="1"/>
  <c r="AI138" i="1"/>
  <c r="AD114" i="1"/>
  <c r="AE114" i="1"/>
  <c r="AI114" i="1"/>
  <c r="AD84" i="1"/>
  <c r="AI84" i="1"/>
  <c r="AE84" i="1"/>
  <c r="AC84" i="1"/>
  <c r="AG66" i="1"/>
  <c r="AE66" i="1"/>
  <c r="AD66" i="1"/>
  <c r="AI66" i="1"/>
  <c r="AI48" i="1"/>
  <c r="AI18" i="1"/>
  <c r="AI377" i="1"/>
  <c r="AI365" i="1"/>
  <c r="AI347" i="1"/>
  <c r="AI329" i="1"/>
  <c r="AI311" i="1"/>
  <c r="AI293" i="1"/>
  <c r="AI269" i="1"/>
  <c r="AI227" i="1"/>
  <c r="AI209" i="1"/>
  <c r="AI191" i="1"/>
  <c r="AI179" i="1"/>
  <c r="AI161" i="1"/>
  <c r="AE143" i="1"/>
  <c r="AI143" i="1"/>
  <c r="AI119" i="1"/>
  <c r="AD119" i="1"/>
  <c r="AC119" i="1"/>
  <c r="AE119" i="1"/>
  <c r="AI107" i="1"/>
  <c r="AF376" i="1"/>
  <c r="AI376" i="1"/>
  <c r="AF364" i="1"/>
  <c r="AI364" i="1"/>
  <c r="AI352" i="1"/>
  <c r="AF340" i="1"/>
  <c r="AI340" i="1"/>
  <c r="AF328" i="1"/>
  <c r="AI328" i="1"/>
  <c r="AH316" i="1"/>
  <c r="AI316" i="1"/>
  <c r="AH304" i="1"/>
  <c r="AI304" i="1"/>
  <c r="AH292" i="1"/>
  <c r="AI292" i="1"/>
  <c r="AH280" i="1"/>
  <c r="AI280" i="1"/>
  <c r="AH268" i="1"/>
  <c r="AI268" i="1"/>
  <c r="AG262" i="1"/>
  <c r="AI262" i="1"/>
  <c r="AG250" i="1"/>
  <c r="AI250" i="1"/>
  <c r="AG238" i="1"/>
  <c r="AI238" i="1"/>
  <c r="AF220" i="1"/>
  <c r="AI220" i="1"/>
  <c r="AI202" i="1"/>
  <c r="AH375" i="1"/>
  <c r="AI375" i="1"/>
  <c r="AG369" i="1"/>
  <c r="AI369" i="1"/>
  <c r="AI363" i="1"/>
  <c r="AG357" i="1"/>
  <c r="AI357" i="1"/>
  <c r="AH351" i="1"/>
  <c r="AI351" i="1"/>
  <c r="AG345" i="1"/>
  <c r="AH339" i="1"/>
  <c r="AI339" i="1"/>
  <c r="AI333" i="1"/>
  <c r="AI327" i="1"/>
  <c r="AI321" i="1"/>
  <c r="AH315" i="1"/>
  <c r="AI315" i="1"/>
  <c r="AI309" i="1"/>
  <c r="AI303" i="1"/>
  <c r="AI297" i="1"/>
  <c r="AH291" i="1"/>
  <c r="AI291" i="1"/>
  <c r="AI285" i="1"/>
  <c r="AI279" i="1"/>
  <c r="AC136" i="1"/>
  <c r="AC114" i="1"/>
  <c r="AC16" i="1"/>
  <c r="AI360" i="1"/>
  <c r="AI302" i="1"/>
  <c r="AI245" i="1"/>
  <c r="AI101" i="1"/>
  <c r="AI17" i="1"/>
  <c r="AF361" i="1"/>
  <c r="AI361" i="1"/>
  <c r="AF355" i="1"/>
  <c r="AI349" i="1"/>
  <c r="AI343" i="1"/>
  <c r="AF337" i="1"/>
  <c r="AF325" i="1"/>
  <c r="AI325" i="1"/>
  <c r="AF313" i="1"/>
  <c r="AI313" i="1"/>
  <c r="AI307" i="1"/>
  <c r="AF301" i="1"/>
  <c r="AF289" i="1"/>
  <c r="AI289" i="1"/>
  <c r="AF277" i="1"/>
  <c r="AI277" i="1"/>
  <c r="AI271" i="1"/>
  <c r="AF265" i="1"/>
  <c r="AF253" i="1"/>
  <c r="AI253" i="1"/>
  <c r="AF241" i="1"/>
  <c r="AI241" i="1"/>
  <c r="AI235" i="1"/>
  <c r="AI217" i="1"/>
  <c r="AI205" i="1"/>
  <c r="AG199" i="1"/>
  <c r="AI199" i="1"/>
  <c r="AE193" i="1"/>
  <c r="AC193" i="1"/>
  <c r="AE181" i="1"/>
  <c r="AI181" i="1"/>
  <c r="AC181" i="1"/>
  <c r="AI169" i="1"/>
  <c r="AE163" i="1"/>
  <c r="AI163" i="1"/>
  <c r="AC163" i="1"/>
  <c r="AG151" i="1"/>
  <c r="AI133" i="1"/>
  <c r="AI127" i="1"/>
  <c r="AG121" i="1"/>
  <c r="AI109" i="1"/>
  <c r="AH103" i="1"/>
  <c r="AI97" i="1"/>
  <c r="AI91" i="1"/>
  <c r="AE85" i="1"/>
  <c r="AD85" i="1"/>
  <c r="AC85" i="1"/>
  <c r="AH73" i="1"/>
  <c r="AE73" i="1"/>
  <c r="AD73" i="1"/>
  <c r="AI73" i="1"/>
  <c r="AC73" i="1"/>
  <c r="AI61" i="1"/>
  <c r="AE55" i="1"/>
  <c r="AI55" i="1"/>
  <c r="AD55" i="1"/>
  <c r="AC55" i="1"/>
  <c r="AE49" i="1"/>
  <c r="AD49" i="1"/>
  <c r="AI49" i="1"/>
  <c r="AC49" i="1"/>
  <c r="AG43" i="1"/>
  <c r="AI37" i="1"/>
  <c r="AI25" i="1"/>
  <c r="AI19" i="1"/>
  <c r="AG13" i="1"/>
  <c r="AE13" i="1"/>
  <c r="AD13" i="1"/>
  <c r="AI13" i="1"/>
  <c r="AC13" i="1"/>
  <c r="AC65" i="1"/>
  <c r="AD177" i="1"/>
  <c r="AD89" i="1"/>
  <c r="AD77" i="1"/>
  <c r="AD65" i="1"/>
  <c r="AD41" i="1"/>
  <c r="AE65" i="1"/>
  <c r="AI319" i="1"/>
  <c r="AI247" i="1"/>
  <c r="AI175" i="1"/>
  <c r="AI103" i="1"/>
  <c r="AI89" i="1"/>
  <c r="AM370" i="1"/>
  <c r="AP370" i="1" s="1"/>
  <c r="AR370" i="1"/>
  <c r="AM358" i="1"/>
  <c r="AP358" i="1" s="1"/>
  <c r="AR358" i="1"/>
  <c r="AM346" i="1"/>
  <c r="AP346" i="1" s="1"/>
  <c r="AR346" i="1"/>
  <c r="AM334" i="1"/>
  <c r="AP334" i="1" s="1"/>
  <c r="AR334" i="1"/>
  <c r="AM238" i="1"/>
  <c r="AP238" i="1" s="1"/>
  <c r="AR238" i="1"/>
  <c r="AN220" i="1"/>
  <c r="AQ220" i="1" s="1"/>
  <c r="AR220" i="1"/>
  <c r="AL214" i="1"/>
  <c r="AO214" i="1" s="1"/>
  <c r="AR214" i="1"/>
  <c r="AL208" i="1"/>
  <c r="AO208" i="1" s="1"/>
  <c r="AR208" i="1"/>
  <c r="AL196" i="1"/>
  <c r="AO196" i="1" s="1"/>
  <c r="AL190" i="1"/>
  <c r="AO190" i="1" s="1"/>
  <c r="AL178" i="1"/>
  <c r="AO178" i="1" s="1"/>
  <c r="AL172" i="1"/>
  <c r="AO172" i="1" s="1"/>
  <c r="AR172" i="1"/>
  <c r="AR160" i="1"/>
  <c r="AL154" i="1"/>
  <c r="AO154" i="1" s="1"/>
  <c r="AR154" i="1"/>
  <c r="AR142" i="1"/>
  <c r="AL136" i="1"/>
  <c r="AO136" i="1" s="1"/>
  <c r="AR136" i="1"/>
  <c r="AE59" i="1"/>
  <c r="AI59" i="1"/>
  <c r="AH47" i="1"/>
  <c r="AI47" i="1"/>
  <c r="AI35" i="1"/>
  <c r="AI23" i="1"/>
  <c r="AC171" i="1"/>
  <c r="AC135" i="1"/>
  <c r="AC77" i="1"/>
  <c r="AC41" i="1"/>
  <c r="AE105" i="1"/>
  <c r="AE33" i="1"/>
  <c r="AI373" i="1"/>
  <c r="AI301" i="1"/>
  <c r="AI243" i="1"/>
  <c r="AI171" i="1"/>
  <c r="AI99" i="1"/>
  <c r="AI71" i="1"/>
  <c r="AI29" i="1"/>
  <c r="AD59" i="1"/>
  <c r="AI153" i="1"/>
  <c r="AH267" i="1"/>
  <c r="AI267" i="1"/>
  <c r="AI255" i="1"/>
  <c r="AI219" i="1"/>
  <c r="AH195" i="1"/>
  <c r="AI195" i="1"/>
  <c r="AI183" i="1"/>
  <c r="AE183" i="1"/>
  <c r="AG177" i="1"/>
  <c r="AI177" i="1"/>
  <c r="AF147" i="1"/>
  <c r="AI147" i="1"/>
  <c r="AI111" i="1"/>
  <c r="AI75" i="1"/>
  <c r="AF39" i="1"/>
  <c r="AI39" i="1"/>
  <c r="AH21" i="1"/>
  <c r="AE21" i="1"/>
  <c r="AC183" i="1"/>
  <c r="AC89" i="1"/>
  <c r="AD181" i="1"/>
  <c r="AD171" i="1"/>
  <c r="AD163" i="1"/>
  <c r="AD153" i="1"/>
  <c r="AD105" i="1"/>
  <c r="AD93" i="1"/>
  <c r="AD81" i="1"/>
  <c r="AD45" i="1"/>
  <c r="AD33" i="1"/>
  <c r="AD21" i="1"/>
  <c r="AE41" i="1"/>
  <c r="AI367" i="1"/>
  <c r="AI295" i="1"/>
  <c r="AI237" i="1"/>
  <c r="AI223" i="1"/>
  <c r="AI165" i="1"/>
  <c r="AI151" i="1"/>
  <c r="AI93" i="1"/>
  <c r="AI79" i="1"/>
  <c r="AI65" i="1"/>
  <c r="AI43" i="1"/>
  <c r="AI21" i="1"/>
  <c r="AM112" i="1"/>
  <c r="AP112" i="1" s="1"/>
  <c r="AM100" i="1"/>
  <c r="AP100" i="1" s="1"/>
  <c r="AL255" i="1"/>
  <c r="AO255" i="1" s="1"/>
  <c r="AR255" i="1"/>
  <c r="AL219" i="1"/>
  <c r="AO219" i="1" s="1"/>
  <c r="AR219" i="1"/>
  <c r="AR278" i="1"/>
  <c r="AR243" i="1"/>
  <c r="AR59" i="1"/>
  <c r="AM356" i="1"/>
  <c r="AP356" i="1" s="1"/>
  <c r="AR356" i="1"/>
  <c r="AL320" i="1"/>
  <c r="AO320" i="1" s="1"/>
  <c r="AR320" i="1"/>
  <c r="AL68" i="1"/>
  <c r="AO68" i="1" s="1"/>
  <c r="AR302" i="1"/>
  <c r="AR224" i="1"/>
  <c r="AL313" i="1"/>
  <c r="AO313" i="1" s="1"/>
  <c r="AR313" i="1"/>
  <c r="AR368" i="1"/>
  <c r="AR344" i="1"/>
  <c r="AR257" i="1"/>
  <c r="AR41" i="1"/>
  <c r="AN9" i="1"/>
  <c r="AQ9" i="1" s="1"/>
  <c r="AR9" i="1"/>
  <c r="AM366" i="1"/>
  <c r="AP366" i="1" s="1"/>
  <c r="AR366" i="1"/>
  <c r="AM354" i="1"/>
  <c r="AP354" i="1" s="1"/>
  <c r="AR354" i="1"/>
  <c r="AM294" i="1"/>
  <c r="AP294" i="1" s="1"/>
  <c r="AR294" i="1"/>
  <c r="AM210" i="1"/>
  <c r="AP210" i="1" s="1"/>
  <c r="AR210" i="1"/>
  <c r="AM204" i="1"/>
  <c r="AP204" i="1" s="1"/>
  <c r="AR204" i="1"/>
  <c r="AM198" i="1"/>
  <c r="AP198" i="1" s="1"/>
  <c r="AM192" i="1"/>
  <c r="AP192" i="1" s="1"/>
  <c r="AM186" i="1"/>
  <c r="AP186" i="1" s="1"/>
  <c r="AR180" i="1"/>
  <c r="AM174" i="1"/>
  <c r="AP174" i="1" s="1"/>
  <c r="AM168" i="1"/>
  <c r="AP168" i="1" s="1"/>
  <c r="AM162" i="1"/>
  <c r="AP162" i="1" s="1"/>
  <c r="AR162" i="1"/>
  <c r="AM156" i="1"/>
  <c r="AP156" i="1" s="1"/>
  <c r="AM150" i="1"/>
  <c r="AP150" i="1" s="1"/>
  <c r="AM144" i="1"/>
  <c r="AP144" i="1" s="1"/>
  <c r="AR144" i="1"/>
  <c r="AM138" i="1"/>
  <c r="AP138" i="1" s="1"/>
  <c r="AR132" i="1"/>
  <c r="AL126" i="1"/>
  <c r="AO126" i="1" s="1"/>
  <c r="AL114" i="1"/>
  <c r="AO114" i="1" s="1"/>
  <c r="AR114" i="1"/>
  <c r="AL102" i="1"/>
  <c r="AO102" i="1" s="1"/>
  <c r="AL84" i="1"/>
  <c r="AO84" i="1" s="1"/>
  <c r="AR84" i="1"/>
  <c r="AR325" i="1"/>
  <c r="AR221" i="1"/>
  <c r="AN341" i="1"/>
  <c r="AQ341" i="1" s="1"/>
  <c r="AR341" i="1"/>
  <c r="AN305" i="1"/>
  <c r="AQ305" i="1" s="1"/>
  <c r="AR305" i="1"/>
  <c r="AM11" i="1"/>
  <c r="AP11" i="1" s="1"/>
  <c r="AR11" i="1"/>
  <c r="AR332" i="1"/>
  <c r="AR245" i="1"/>
  <c r="AR65" i="1"/>
  <c r="AN198" i="1"/>
  <c r="AQ198" i="1" s="1"/>
  <c r="AN144" i="1"/>
  <c r="AQ144" i="1" s="1"/>
  <c r="AN162" i="1"/>
  <c r="AQ162" i="1" s="1"/>
  <c r="AL357" i="1"/>
  <c r="AO357" i="1" s="1"/>
  <c r="AM357" i="1"/>
  <c r="AP357" i="1" s="1"/>
  <c r="AN357" i="1"/>
  <c r="AQ357" i="1" s="1"/>
  <c r="AN327" i="1"/>
  <c r="AQ327" i="1" s="1"/>
  <c r="AL327" i="1"/>
  <c r="AO327" i="1" s="1"/>
  <c r="AL309" i="1"/>
  <c r="AO309" i="1" s="1"/>
  <c r="AM309" i="1"/>
  <c r="AP309" i="1" s="1"/>
  <c r="AN309" i="1"/>
  <c r="AQ309" i="1" s="1"/>
  <c r="AM285" i="1"/>
  <c r="AP285" i="1" s="1"/>
  <c r="AN285" i="1"/>
  <c r="AQ285" i="1" s="1"/>
  <c r="AL285" i="1"/>
  <c r="AO285" i="1" s="1"/>
  <c r="AL9" i="1"/>
  <c r="AO9" i="1" s="1"/>
  <c r="AM9" i="1"/>
  <c r="AP9" i="1" s="1"/>
  <c r="AN372" i="1"/>
  <c r="AQ372" i="1" s="1"/>
  <c r="AL372" i="1"/>
  <c r="AO372" i="1" s="1"/>
  <c r="AN366" i="1"/>
  <c r="AQ366" i="1" s="1"/>
  <c r="AL366" i="1"/>
  <c r="AO366" i="1" s="1"/>
  <c r="AN360" i="1"/>
  <c r="AQ360" i="1" s="1"/>
  <c r="AL360" i="1"/>
  <c r="AO360" i="1" s="1"/>
  <c r="AN354" i="1"/>
  <c r="AQ354" i="1" s="1"/>
  <c r="AL354" i="1"/>
  <c r="AO354" i="1" s="1"/>
  <c r="AN348" i="1"/>
  <c r="AQ348" i="1" s="1"/>
  <c r="AL348" i="1"/>
  <c r="AO348" i="1" s="1"/>
  <c r="AN342" i="1"/>
  <c r="AQ342" i="1" s="1"/>
  <c r="AL342" i="1"/>
  <c r="AO342" i="1" s="1"/>
  <c r="AM342" i="1"/>
  <c r="AP342" i="1" s="1"/>
  <c r="AN336" i="1"/>
  <c r="AQ336" i="1" s="1"/>
  <c r="AL336" i="1"/>
  <c r="AO336" i="1" s="1"/>
  <c r="AM336" i="1"/>
  <c r="AP336" i="1" s="1"/>
  <c r="AN330" i="1"/>
  <c r="AQ330" i="1" s="1"/>
  <c r="AL330" i="1"/>
  <c r="AO330" i="1" s="1"/>
  <c r="AM330" i="1"/>
  <c r="AP330" i="1" s="1"/>
  <c r="AN324" i="1"/>
  <c r="AQ324" i="1" s="1"/>
  <c r="AL324" i="1"/>
  <c r="AO324" i="1" s="1"/>
  <c r="AM324" i="1"/>
  <c r="AP324" i="1" s="1"/>
  <c r="AN318" i="1"/>
  <c r="AQ318" i="1" s="1"/>
  <c r="AL318" i="1"/>
  <c r="AO318" i="1" s="1"/>
  <c r="AM318" i="1"/>
  <c r="AP318" i="1" s="1"/>
  <c r="AN312" i="1"/>
  <c r="AQ312" i="1" s="1"/>
  <c r="AL312" i="1"/>
  <c r="AO312" i="1" s="1"/>
  <c r="AM312" i="1"/>
  <c r="AP312" i="1" s="1"/>
  <c r="AN306" i="1"/>
  <c r="AQ306" i="1" s="1"/>
  <c r="AL306" i="1"/>
  <c r="AO306" i="1" s="1"/>
  <c r="AM306" i="1"/>
  <c r="AP306" i="1" s="1"/>
  <c r="AN300" i="1"/>
  <c r="AQ300" i="1" s="1"/>
  <c r="AL300" i="1"/>
  <c r="AO300" i="1" s="1"/>
  <c r="AM300" i="1"/>
  <c r="AP300" i="1" s="1"/>
  <c r="AN294" i="1"/>
  <c r="AQ294" i="1" s="1"/>
  <c r="AL294" i="1"/>
  <c r="AO294" i="1" s="1"/>
  <c r="AN288" i="1"/>
  <c r="AQ288" i="1" s="1"/>
  <c r="AL288" i="1"/>
  <c r="AM288" i="1"/>
  <c r="AP288" i="1" s="1"/>
  <c r="AN282" i="1"/>
  <c r="AQ282" i="1" s="1"/>
  <c r="AL282" i="1"/>
  <c r="AO282" i="1" s="1"/>
  <c r="AN276" i="1"/>
  <c r="AQ276" i="1" s="1"/>
  <c r="AL276" i="1"/>
  <c r="AO276" i="1" s="1"/>
  <c r="AM276" i="1"/>
  <c r="AP276" i="1" s="1"/>
  <c r="AN270" i="1"/>
  <c r="AQ270" i="1" s="1"/>
  <c r="AL270" i="1"/>
  <c r="AO270" i="1" s="1"/>
  <c r="AM270" i="1"/>
  <c r="AP270" i="1" s="1"/>
  <c r="AM264" i="1"/>
  <c r="AP264" i="1" s="1"/>
  <c r="AL264" i="1"/>
  <c r="AO264" i="1" s="1"/>
  <c r="AN264" i="1"/>
  <c r="AQ264" i="1" s="1"/>
  <c r="AL258" i="1"/>
  <c r="AO258" i="1" s="1"/>
  <c r="AM258" i="1"/>
  <c r="AP258" i="1" s="1"/>
  <c r="AN258" i="1"/>
  <c r="AQ258" i="1" s="1"/>
  <c r="AM252" i="1"/>
  <c r="AP252" i="1" s="1"/>
  <c r="AL252" i="1"/>
  <c r="AO252" i="1" s="1"/>
  <c r="AL246" i="1"/>
  <c r="AO246" i="1" s="1"/>
  <c r="AM246" i="1"/>
  <c r="AP246" i="1" s="1"/>
  <c r="AN246" i="1"/>
  <c r="AQ246" i="1" s="1"/>
  <c r="AM240" i="1"/>
  <c r="AP240" i="1" s="1"/>
  <c r="AL240" i="1"/>
  <c r="AO240" i="1" s="1"/>
  <c r="AN240" i="1"/>
  <c r="AQ240" i="1" s="1"/>
  <c r="AL234" i="1"/>
  <c r="AO234" i="1" s="1"/>
  <c r="AM234" i="1"/>
  <c r="AP234" i="1" s="1"/>
  <c r="AN234" i="1"/>
  <c r="AQ234" i="1" s="1"/>
  <c r="AM228" i="1"/>
  <c r="AP228" i="1" s="1"/>
  <c r="AL228" i="1"/>
  <c r="AO228" i="1" s="1"/>
  <c r="AN228" i="1"/>
  <c r="AQ228" i="1" s="1"/>
  <c r="AL222" i="1"/>
  <c r="AO222" i="1" s="1"/>
  <c r="AM222" i="1"/>
  <c r="AP222" i="1" s="1"/>
  <c r="AN222" i="1"/>
  <c r="AQ222" i="1" s="1"/>
  <c r="AM216" i="1"/>
  <c r="AP216" i="1" s="1"/>
  <c r="AL216" i="1"/>
  <c r="AO216" i="1" s="1"/>
  <c r="AM372" i="1"/>
  <c r="AP372" i="1" s="1"/>
  <c r="AM360" i="1"/>
  <c r="AP360" i="1" s="1"/>
  <c r="AM348" i="1"/>
  <c r="AP348" i="1" s="1"/>
  <c r="AM282" i="1"/>
  <c r="AP282" i="1" s="1"/>
  <c r="AL351" i="1"/>
  <c r="AO351" i="1" s="1"/>
  <c r="AM351" i="1"/>
  <c r="AP351" i="1" s="1"/>
  <c r="AN351" i="1"/>
  <c r="AQ351" i="1" s="1"/>
  <c r="AN339" i="1"/>
  <c r="AQ339" i="1" s="1"/>
  <c r="AL339" i="1"/>
  <c r="AO339" i="1" s="1"/>
  <c r="AN315" i="1"/>
  <c r="AQ315" i="1" s="1"/>
  <c r="AL315" i="1"/>
  <c r="AO315" i="1" s="1"/>
  <c r="AM291" i="1"/>
  <c r="AP291" i="1" s="1"/>
  <c r="AN291" i="1"/>
  <c r="AQ291" i="1" s="1"/>
  <c r="AL291" i="1"/>
  <c r="AO291" i="1" s="1"/>
  <c r="AL377" i="1"/>
  <c r="AO377" i="1" s="1"/>
  <c r="AM377" i="1"/>
  <c r="AP377" i="1" s="1"/>
  <c r="AN377" i="1"/>
  <c r="AQ377" i="1" s="1"/>
  <c r="AL371" i="1"/>
  <c r="AO371" i="1" s="1"/>
  <c r="AM371" i="1"/>
  <c r="AP371" i="1" s="1"/>
  <c r="AN371" i="1"/>
  <c r="AQ371" i="1" s="1"/>
  <c r="AL365" i="1"/>
  <c r="AO365" i="1" s="1"/>
  <c r="AM365" i="1"/>
  <c r="AP365" i="1" s="1"/>
  <c r="AN365" i="1"/>
  <c r="AQ365" i="1" s="1"/>
  <c r="AL359" i="1"/>
  <c r="AO359" i="1" s="1"/>
  <c r="AM359" i="1"/>
  <c r="AP359" i="1" s="1"/>
  <c r="AN359" i="1"/>
  <c r="AQ359" i="1" s="1"/>
  <c r="AL353" i="1"/>
  <c r="AO353" i="1" s="1"/>
  <c r="AM353" i="1"/>
  <c r="AP353" i="1" s="1"/>
  <c r="AN353" i="1"/>
  <c r="AQ353" i="1" s="1"/>
  <c r="AL347" i="1"/>
  <c r="AO347" i="1" s="1"/>
  <c r="AM347" i="1"/>
  <c r="AP347" i="1" s="1"/>
  <c r="AN347" i="1"/>
  <c r="AQ347" i="1" s="1"/>
  <c r="AL341" i="1"/>
  <c r="AO341" i="1" s="1"/>
  <c r="AM341" i="1"/>
  <c r="AP341" i="1" s="1"/>
  <c r="AL335" i="1"/>
  <c r="AO335" i="1" s="1"/>
  <c r="AM335" i="1"/>
  <c r="AP335" i="1" s="1"/>
  <c r="AN335" i="1"/>
  <c r="AQ335" i="1" s="1"/>
  <c r="AL329" i="1"/>
  <c r="AO329" i="1" s="1"/>
  <c r="AM329" i="1"/>
  <c r="AP329" i="1" s="1"/>
  <c r="AL323" i="1"/>
  <c r="AO323" i="1" s="1"/>
  <c r="AM323" i="1"/>
  <c r="AP323" i="1" s="1"/>
  <c r="AN323" i="1"/>
  <c r="AQ323" i="1" s="1"/>
  <c r="AL317" i="1"/>
  <c r="AO317" i="1" s="1"/>
  <c r="AM317" i="1"/>
  <c r="AP317" i="1" s="1"/>
  <c r="AL311" i="1"/>
  <c r="AO311" i="1" s="1"/>
  <c r="AM311" i="1"/>
  <c r="AP311" i="1" s="1"/>
  <c r="AN311" i="1"/>
  <c r="AQ311" i="1" s="1"/>
  <c r="AL305" i="1"/>
  <c r="AO305" i="1" s="1"/>
  <c r="AM305" i="1"/>
  <c r="AP305" i="1" s="1"/>
  <c r="AM299" i="1"/>
  <c r="AP299" i="1" s="1"/>
  <c r="AN299" i="1"/>
  <c r="AQ299" i="1" s="1"/>
  <c r="AL299" i="1"/>
  <c r="AO299" i="1" s="1"/>
  <c r="AM293" i="1"/>
  <c r="AP293" i="1" s="1"/>
  <c r="AN293" i="1"/>
  <c r="AQ293" i="1" s="1"/>
  <c r="AL293" i="1"/>
  <c r="AO293" i="1" s="1"/>
  <c r="AM287" i="1"/>
  <c r="AP287" i="1" s="1"/>
  <c r="AN287" i="1"/>
  <c r="AQ287" i="1" s="1"/>
  <c r="AL287" i="1"/>
  <c r="AO287" i="1" s="1"/>
  <c r="AM281" i="1"/>
  <c r="AP281" i="1" s="1"/>
  <c r="AN281" i="1"/>
  <c r="AQ281" i="1" s="1"/>
  <c r="AL281" i="1"/>
  <c r="AO281" i="1" s="1"/>
  <c r="AM275" i="1"/>
  <c r="AP275" i="1" s="1"/>
  <c r="AN275" i="1"/>
  <c r="AQ275" i="1" s="1"/>
  <c r="AL275" i="1"/>
  <c r="AO275" i="1" s="1"/>
  <c r="AM269" i="1"/>
  <c r="AP269" i="1" s="1"/>
  <c r="AN269" i="1"/>
  <c r="AQ269" i="1" s="1"/>
  <c r="AL269" i="1"/>
  <c r="AO269" i="1" s="1"/>
  <c r="AM263" i="1"/>
  <c r="AP263" i="1" s="1"/>
  <c r="AL263" i="1"/>
  <c r="AO263" i="1" s="1"/>
  <c r="AN263" i="1"/>
  <c r="AQ263" i="1" s="1"/>
  <c r="AN317" i="1"/>
  <c r="AQ317" i="1" s="1"/>
  <c r="AL369" i="1"/>
  <c r="AO369" i="1" s="1"/>
  <c r="AM369" i="1"/>
  <c r="AP369" i="1" s="1"/>
  <c r="AN369" i="1"/>
  <c r="AQ369" i="1" s="1"/>
  <c r="AL345" i="1"/>
  <c r="AM345" i="1"/>
  <c r="AP345" i="1" s="1"/>
  <c r="AN345" i="1"/>
  <c r="AQ345" i="1" s="1"/>
  <c r="AL321" i="1"/>
  <c r="AO321" i="1" s="1"/>
  <c r="AM321" i="1"/>
  <c r="AP321" i="1" s="1"/>
  <c r="AN321" i="1"/>
  <c r="AQ321" i="1" s="1"/>
  <c r="AM297" i="1"/>
  <c r="AP297" i="1" s="1"/>
  <c r="AN297" i="1"/>
  <c r="AQ297" i="1" s="1"/>
  <c r="AL297" i="1"/>
  <c r="AO297" i="1" s="1"/>
  <c r="AN376" i="1"/>
  <c r="AQ376" i="1" s="1"/>
  <c r="AL376" i="1"/>
  <c r="AO376" i="1" s="1"/>
  <c r="AN370" i="1"/>
  <c r="AQ370" i="1" s="1"/>
  <c r="AL370" i="1"/>
  <c r="AO370" i="1" s="1"/>
  <c r="AN364" i="1"/>
  <c r="AQ364" i="1" s="1"/>
  <c r="AL364" i="1"/>
  <c r="AO364" i="1" s="1"/>
  <c r="AN358" i="1"/>
  <c r="AQ358" i="1" s="1"/>
  <c r="AL358" i="1"/>
  <c r="AO358" i="1" s="1"/>
  <c r="AN352" i="1"/>
  <c r="AQ352" i="1" s="1"/>
  <c r="AL352" i="1"/>
  <c r="AO352" i="1" s="1"/>
  <c r="AN346" i="1"/>
  <c r="AQ346" i="1" s="1"/>
  <c r="AL346" i="1"/>
  <c r="AO346" i="1" s="1"/>
  <c r="AN340" i="1"/>
  <c r="AQ340" i="1" s="1"/>
  <c r="AL340" i="1"/>
  <c r="AO340" i="1" s="1"/>
  <c r="AM340" i="1"/>
  <c r="AP340" i="1" s="1"/>
  <c r="AN334" i="1"/>
  <c r="AQ334" i="1" s="1"/>
  <c r="AL334" i="1"/>
  <c r="AO334" i="1" s="1"/>
  <c r="AN328" i="1"/>
  <c r="AQ328" i="1" s="1"/>
  <c r="AL328" i="1"/>
  <c r="AO328" i="1" s="1"/>
  <c r="AM328" i="1"/>
  <c r="AP328" i="1" s="1"/>
  <c r="AN322" i="1"/>
  <c r="AQ322" i="1" s="1"/>
  <c r="AL322" i="1"/>
  <c r="AO322" i="1" s="1"/>
  <c r="AN316" i="1"/>
  <c r="AQ316" i="1" s="1"/>
  <c r="AL316" i="1"/>
  <c r="AO316" i="1" s="1"/>
  <c r="AM316" i="1"/>
  <c r="AP316" i="1" s="1"/>
  <c r="AN310" i="1"/>
  <c r="AQ310" i="1" s="1"/>
  <c r="AL310" i="1"/>
  <c r="AO310" i="1" s="1"/>
  <c r="AN304" i="1"/>
  <c r="AQ304" i="1" s="1"/>
  <c r="AL304" i="1"/>
  <c r="AO304" i="1" s="1"/>
  <c r="AM304" i="1"/>
  <c r="AP304" i="1" s="1"/>
  <c r="AN298" i="1"/>
  <c r="AQ298" i="1" s="1"/>
  <c r="AL298" i="1"/>
  <c r="AO298" i="1" s="1"/>
  <c r="AN292" i="1"/>
  <c r="AQ292" i="1" s="1"/>
  <c r="AL292" i="1"/>
  <c r="AO292" i="1" s="1"/>
  <c r="AM292" i="1"/>
  <c r="AP292" i="1" s="1"/>
  <c r="AN286" i="1"/>
  <c r="AQ286" i="1" s="1"/>
  <c r="AL286" i="1"/>
  <c r="AO286" i="1" s="1"/>
  <c r="AN280" i="1"/>
  <c r="AQ280" i="1" s="1"/>
  <c r="AL280" i="1"/>
  <c r="AO280" i="1" s="1"/>
  <c r="AM280" i="1"/>
  <c r="AP280" i="1" s="1"/>
  <c r="AN274" i="1"/>
  <c r="AQ274" i="1" s="1"/>
  <c r="AL274" i="1"/>
  <c r="AO274" i="1" s="1"/>
  <c r="AM274" i="1"/>
  <c r="AP274" i="1" s="1"/>
  <c r="AN268" i="1"/>
  <c r="AQ268" i="1" s="1"/>
  <c r="AL268" i="1"/>
  <c r="AO268" i="1" s="1"/>
  <c r="AM268" i="1"/>
  <c r="AP268" i="1" s="1"/>
  <c r="AL262" i="1"/>
  <c r="AO262" i="1" s="1"/>
  <c r="AN262" i="1"/>
  <c r="AQ262" i="1" s="1"/>
  <c r="AM262" i="1"/>
  <c r="AP262" i="1" s="1"/>
  <c r="AL256" i="1"/>
  <c r="AO256" i="1" s="1"/>
  <c r="AM256" i="1"/>
  <c r="AP256" i="1" s="1"/>
  <c r="AN256" i="1"/>
  <c r="AQ256" i="1" s="1"/>
  <c r="AL250" i="1"/>
  <c r="AO250" i="1" s="1"/>
  <c r="AN250" i="1"/>
  <c r="AQ250" i="1" s="1"/>
  <c r="AM250" i="1"/>
  <c r="AP250" i="1" s="1"/>
  <c r="AL244" i="1"/>
  <c r="AO244" i="1" s="1"/>
  <c r="AM244" i="1"/>
  <c r="AP244" i="1" s="1"/>
  <c r="AN244" i="1"/>
  <c r="AQ244" i="1" s="1"/>
  <c r="AL238" i="1"/>
  <c r="AO238" i="1" s="1"/>
  <c r="AN238" i="1"/>
  <c r="AQ238" i="1" s="1"/>
  <c r="AL232" i="1"/>
  <c r="AO232" i="1" s="1"/>
  <c r="AM232" i="1"/>
  <c r="AP232" i="1" s="1"/>
  <c r="AN232" i="1"/>
  <c r="AQ232" i="1" s="1"/>
  <c r="AL226" i="1"/>
  <c r="AO226" i="1" s="1"/>
  <c r="AN226" i="1"/>
  <c r="AQ226" i="1" s="1"/>
  <c r="AM226" i="1"/>
  <c r="AP226" i="1" s="1"/>
  <c r="AN329" i="1"/>
  <c r="AQ329" i="1" s="1"/>
  <c r="AM315" i="1"/>
  <c r="AP315" i="1" s="1"/>
  <c r="AM298" i="1"/>
  <c r="AP298" i="1" s="1"/>
  <c r="AL375" i="1"/>
  <c r="AO375" i="1" s="1"/>
  <c r="AM375" i="1"/>
  <c r="AP375" i="1" s="1"/>
  <c r="AN375" i="1"/>
  <c r="AQ375" i="1" s="1"/>
  <c r="AM327" i="1"/>
  <c r="AP327" i="1" s="1"/>
  <c r="AN374" i="1"/>
  <c r="AQ374" i="1" s="1"/>
  <c r="AL374" i="1"/>
  <c r="AO374" i="1" s="1"/>
  <c r="AN368" i="1"/>
  <c r="AQ368" i="1" s="1"/>
  <c r="AL368" i="1"/>
  <c r="AO368" i="1" s="1"/>
  <c r="AN362" i="1"/>
  <c r="AQ362" i="1" s="1"/>
  <c r="AL362" i="1"/>
  <c r="AO362" i="1" s="1"/>
  <c r="AN356" i="1"/>
  <c r="AQ356" i="1" s="1"/>
  <c r="AL356" i="1"/>
  <c r="AO356" i="1" s="1"/>
  <c r="AN350" i="1"/>
  <c r="AQ350" i="1" s="1"/>
  <c r="AL350" i="1"/>
  <c r="AO350" i="1" s="1"/>
  <c r="AN344" i="1"/>
  <c r="AQ344" i="1" s="1"/>
  <c r="AM344" i="1"/>
  <c r="AP344" i="1" s="1"/>
  <c r="AN338" i="1"/>
  <c r="AQ338" i="1" s="1"/>
  <c r="AL338" i="1"/>
  <c r="AO338" i="1" s="1"/>
  <c r="AM338" i="1"/>
  <c r="AP338" i="1" s="1"/>
  <c r="AN332" i="1"/>
  <c r="AQ332" i="1" s="1"/>
  <c r="AM332" i="1"/>
  <c r="AP332" i="1" s="1"/>
  <c r="AN326" i="1"/>
  <c r="AQ326" i="1" s="1"/>
  <c r="AL326" i="1"/>
  <c r="AO326" i="1" s="1"/>
  <c r="AM326" i="1"/>
  <c r="AP326" i="1" s="1"/>
  <c r="AN320" i="1"/>
  <c r="AQ320" i="1" s="1"/>
  <c r="AM320" i="1"/>
  <c r="AP320" i="1" s="1"/>
  <c r="AN314" i="1"/>
  <c r="AQ314" i="1" s="1"/>
  <c r="AL314" i="1"/>
  <c r="AO314" i="1" s="1"/>
  <c r="AM314" i="1"/>
  <c r="AP314" i="1" s="1"/>
  <c r="AN308" i="1"/>
  <c r="AQ308" i="1" s="1"/>
  <c r="AM308" i="1"/>
  <c r="AP308" i="1" s="1"/>
  <c r="AN302" i="1"/>
  <c r="AQ302" i="1" s="1"/>
  <c r="AL302" i="1"/>
  <c r="AO302" i="1" s="1"/>
  <c r="AN296" i="1"/>
  <c r="AQ296" i="1" s="1"/>
  <c r="AL296" i="1"/>
  <c r="AO296" i="1" s="1"/>
  <c r="AM296" i="1"/>
  <c r="AP296" i="1" s="1"/>
  <c r="AN290" i="1"/>
  <c r="AQ290" i="1" s="1"/>
  <c r="AL290" i="1"/>
  <c r="AO290" i="1" s="1"/>
  <c r="AN284" i="1"/>
  <c r="AQ284" i="1" s="1"/>
  <c r="AL284" i="1"/>
  <c r="AO284" i="1" s="1"/>
  <c r="AM284" i="1"/>
  <c r="AP284" i="1" s="1"/>
  <c r="AN278" i="1"/>
  <c r="AQ278" i="1" s="1"/>
  <c r="AL278" i="1"/>
  <c r="AO278" i="1" s="1"/>
  <c r="AN272" i="1"/>
  <c r="AQ272" i="1" s="1"/>
  <c r="AL272" i="1"/>
  <c r="AO272" i="1" s="1"/>
  <c r="AM272" i="1"/>
  <c r="AP272" i="1" s="1"/>
  <c r="AN266" i="1"/>
  <c r="AQ266" i="1" s="1"/>
  <c r="AL266" i="1"/>
  <c r="AO266" i="1" s="1"/>
  <c r="AM266" i="1"/>
  <c r="AP266" i="1" s="1"/>
  <c r="AM260" i="1"/>
  <c r="AP260" i="1" s="1"/>
  <c r="AN260" i="1"/>
  <c r="AQ260" i="1" s="1"/>
  <c r="AN254" i="1"/>
  <c r="AQ254" i="1" s="1"/>
  <c r="AL254" i="1"/>
  <c r="AO254" i="1" s="1"/>
  <c r="AM254" i="1"/>
  <c r="AP254" i="1" s="1"/>
  <c r="AM248" i="1"/>
  <c r="AP248" i="1" s="1"/>
  <c r="AN248" i="1"/>
  <c r="AQ248" i="1" s="1"/>
  <c r="AL248" i="1"/>
  <c r="AO248" i="1" s="1"/>
  <c r="AN242" i="1"/>
  <c r="AQ242" i="1" s="1"/>
  <c r="AL242" i="1"/>
  <c r="AO242" i="1" s="1"/>
  <c r="AM242" i="1"/>
  <c r="AP242" i="1" s="1"/>
  <c r="AM236" i="1"/>
  <c r="AP236" i="1" s="1"/>
  <c r="AN236" i="1"/>
  <c r="AQ236" i="1" s="1"/>
  <c r="AL236" i="1"/>
  <c r="AO236" i="1" s="1"/>
  <c r="AN230" i="1"/>
  <c r="AQ230" i="1" s="1"/>
  <c r="AL230" i="1"/>
  <c r="AO230" i="1" s="1"/>
  <c r="AM230" i="1"/>
  <c r="AP230" i="1" s="1"/>
  <c r="AM224" i="1"/>
  <c r="AP224" i="1" s="1"/>
  <c r="AN224" i="1"/>
  <c r="AQ224" i="1" s="1"/>
  <c r="AN218" i="1"/>
  <c r="AQ218" i="1" s="1"/>
  <c r="AL218" i="1"/>
  <c r="AO218" i="1" s="1"/>
  <c r="AM218" i="1"/>
  <c r="AP218" i="1" s="1"/>
  <c r="AL212" i="1"/>
  <c r="AO212" i="1" s="1"/>
  <c r="AM212" i="1"/>
  <c r="AP212" i="1" s="1"/>
  <c r="AN212" i="1"/>
  <c r="AQ212" i="1" s="1"/>
  <c r="AL206" i="1"/>
  <c r="AO206" i="1" s="1"/>
  <c r="AM206" i="1"/>
  <c r="AP206" i="1" s="1"/>
  <c r="AN206" i="1"/>
  <c r="AQ206" i="1" s="1"/>
  <c r="AL194" i="1"/>
  <c r="AO194" i="1" s="1"/>
  <c r="AM194" i="1"/>
  <c r="AP194" i="1" s="1"/>
  <c r="AN194" i="1"/>
  <c r="AQ194" i="1" s="1"/>
  <c r="AL188" i="1"/>
  <c r="AO188" i="1" s="1"/>
  <c r="AM188" i="1"/>
  <c r="AP188" i="1" s="1"/>
  <c r="AN188" i="1"/>
  <c r="AQ188" i="1" s="1"/>
  <c r="AL182" i="1"/>
  <c r="AO182" i="1" s="1"/>
  <c r="AM182" i="1"/>
  <c r="AP182" i="1" s="1"/>
  <c r="AN182" i="1"/>
  <c r="AQ182" i="1" s="1"/>
  <c r="AL176" i="1"/>
  <c r="AO176" i="1" s="1"/>
  <c r="AM176" i="1"/>
  <c r="AP176" i="1" s="1"/>
  <c r="AN176" i="1"/>
  <c r="AQ176" i="1" s="1"/>
  <c r="AL170" i="1"/>
  <c r="AO170" i="1" s="1"/>
  <c r="AM170" i="1"/>
  <c r="AP170" i="1" s="1"/>
  <c r="AN170" i="1"/>
  <c r="AQ170" i="1" s="1"/>
  <c r="AL164" i="1"/>
  <c r="AO164" i="1" s="1"/>
  <c r="AM164" i="1"/>
  <c r="AP164" i="1" s="1"/>
  <c r="AN164" i="1"/>
  <c r="AQ164" i="1" s="1"/>
  <c r="AL158" i="1"/>
  <c r="AO158" i="1" s="1"/>
  <c r="AM158" i="1"/>
  <c r="AP158" i="1" s="1"/>
  <c r="AN158" i="1"/>
  <c r="AQ158" i="1" s="1"/>
  <c r="AL152" i="1"/>
  <c r="AO152" i="1" s="1"/>
  <c r="AM152" i="1"/>
  <c r="AP152" i="1" s="1"/>
  <c r="AN152" i="1"/>
  <c r="AQ152" i="1" s="1"/>
  <c r="AL146" i="1"/>
  <c r="AO146" i="1" s="1"/>
  <c r="AM146" i="1"/>
  <c r="AP146" i="1" s="1"/>
  <c r="AN146" i="1"/>
  <c r="AQ146" i="1" s="1"/>
  <c r="AL140" i="1"/>
  <c r="AO140" i="1" s="1"/>
  <c r="AM140" i="1"/>
  <c r="AP140" i="1" s="1"/>
  <c r="AN140" i="1"/>
  <c r="AQ140" i="1" s="1"/>
  <c r="AL134" i="1"/>
  <c r="AO134" i="1" s="1"/>
  <c r="AM134" i="1"/>
  <c r="AP134" i="1" s="1"/>
  <c r="AN134" i="1"/>
  <c r="AQ134" i="1" s="1"/>
  <c r="AN128" i="1"/>
  <c r="AQ128" i="1" s="1"/>
  <c r="AL128" i="1"/>
  <c r="AO128" i="1" s="1"/>
  <c r="AM128" i="1"/>
  <c r="AP128" i="1" s="1"/>
  <c r="AN122" i="1"/>
  <c r="AQ122" i="1" s="1"/>
  <c r="AM122" i="1"/>
  <c r="AP122" i="1" s="1"/>
  <c r="AL122" i="1"/>
  <c r="AO122" i="1" s="1"/>
  <c r="AN116" i="1"/>
  <c r="AQ116" i="1" s="1"/>
  <c r="AL116" i="1"/>
  <c r="AO116" i="1" s="1"/>
  <c r="AM116" i="1"/>
  <c r="AP116" i="1" s="1"/>
  <c r="AN110" i="1"/>
  <c r="AQ110" i="1" s="1"/>
  <c r="AM110" i="1"/>
  <c r="AP110" i="1" s="1"/>
  <c r="AL110" i="1"/>
  <c r="AO110" i="1" s="1"/>
  <c r="AN104" i="1"/>
  <c r="AQ104" i="1" s="1"/>
  <c r="AL104" i="1"/>
  <c r="AO104" i="1" s="1"/>
  <c r="AM104" i="1"/>
  <c r="AP104" i="1" s="1"/>
  <c r="AN98" i="1"/>
  <c r="AQ98" i="1" s="1"/>
  <c r="AM98" i="1"/>
  <c r="AP98" i="1" s="1"/>
  <c r="AL98" i="1"/>
  <c r="AO98" i="1" s="1"/>
  <c r="AM92" i="1"/>
  <c r="AP92" i="1" s="1"/>
  <c r="AN92" i="1"/>
  <c r="AQ92" i="1" s="1"/>
  <c r="AL92" i="1"/>
  <c r="AO92" i="1" s="1"/>
  <c r="AM86" i="1"/>
  <c r="AP86" i="1" s="1"/>
  <c r="AN86" i="1"/>
  <c r="AQ86" i="1" s="1"/>
  <c r="AM80" i="1"/>
  <c r="AP80" i="1" s="1"/>
  <c r="AN80" i="1"/>
  <c r="AQ80" i="1" s="1"/>
  <c r="AL80" i="1"/>
  <c r="AO80" i="1" s="1"/>
  <c r="AM74" i="1"/>
  <c r="AP74" i="1" s="1"/>
  <c r="AN74" i="1"/>
  <c r="AQ74" i="1" s="1"/>
  <c r="AL74" i="1"/>
  <c r="AO74" i="1" s="1"/>
  <c r="AM68" i="1"/>
  <c r="AP68" i="1" s="1"/>
  <c r="AN68" i="1"/>
  <c r="AQ68" i="1" s="1"/>
  <c r="AM62" i="1"/>
  <c r="AP62" i="1" s="1"/>
  <c r="AN62" i="1"/>
  <c r="AQ62" i="1" s="1"/>
  <c r="AL62" i="1"/>
  <c r="AO62" i="1" s="1"/>
  <c r="AM56" i="1"/>
  <c r="AP56" i="1" s="1"/>
  <c r="AN56" i="1"/>
  <c r="AQ56" i="1" s="1"/>
  <c r="AL56" i="1"/>
  <c r="AO56" i="1" s="1"/>
  <c r="AM50" i="1"/>
  <c r="AP50" i="1" s="1"/>
  <c r="AN50" i="1"/>
  <c r="AQ50" i="1" s="1"/>
  <c r="AL50" i="1"/>
  <c r="AO50" i="1" s="1"/>
  <c r="AM44" i="1"/>
  <c r="AP44" i="1" s="1"/>
  <c r="AN44" i="1"/>
  <c r="AQ44" i="1" s="1"/>
  <c r="AL44" i="1"/>
  <c r="AO44" i="1" s="1"/>
  <c r="AM38" i="1"/>
  <c r="AP38" i="1" s="1"/>
  <c r="AN38" i="1"/>
  <c r="AQ38" i="1" s="1"/>
  <c r="AL38" i="1"/>
  <c r="AO38" i="1" s="1"/>
  <c r="AM32" i="1"/>
  <c r="AP32" i="1" s="1"/>
  <c r="AN32" i="1"/>
  <c r="AQ32" i="1" s="1"/>
  <c r="AL32" i="1"/>
  <c r="AO32" i="1" s="1"/>
  <c r="AM26" i="1"/>
  <c r="AP26" i="1" s="1"/>
  <c r="AN26" i="1"/>
  <c r="AQ26" i="1" s="1"/>
  <c r="AL26" i="1"/>
  <c r="AO26" i="1" s="1"/>
  <c r="AM20" i="1"/>
  <c r="AP20" i="1" s="1"/>
  <c r="AN20" i="1"/>
  <c r="AQ20" i="1" s="1"/>
  <c r="AL20" i="1"/>
  <c r="AO20" i="1" s="1"/>
  <c r="AM14" i="1"/>
  <c r="AP14" i="1" s="1"/>
  <c r="AN14" i="1"/>
  <c r="AQ14" i="1" s="1"/>
  <c r="AL14" i="1"/>
  <c r="AO14" i="1" s="1"/>
  <c r="AM376" i="1"/>
  <c r="AP376" i="1" s="1"/>
  <c r="AM364" i="1"/>
  <c r="AP364" i="1" s="1"/>
  <c r="AM352" i="1"/>
  <c r="AP352" i="1" s="1"/>
  <c r="AM339" i="1"/>
  <c r="AP339" i="1" s="1"/>
  <c r="AM310" i="1"/>
  <c r="AP310" i="1" s="1"/>
  <c r="AM290" i="1"/>
  <c r="AP290" i="1" s="1"/>
  <c r="AL260" i="1"/>
  <c r="AO260" i="1" s="1"/>
  <c r="AN216" i="1"/>
  <c r="AQ216" i="1" s="1"/>
  <c r="AL363" i="1"/>
  <c r="AO363" i="1" s="1"/>
  <c r="AM363" i="1"/>
  <c r="AP363" i="1" s="1"/>
  <c r="AN363" i="1"/>
  <c r="AQ363" i="1" s="1"/>
  <c r="AL333" i="1"/>
  <c r="AO333" i="1" s="1"/>
  <c r="AM333" i="1"/>
  <c r="AP333" i="1" s="1"/>
  <c r="AN333" i="1"/>
  <c r="AQ333" i="1" s="1"/>
  <c r="AM303" i="1"/>
  <c r="AP303" i="1" s="1"/>
  <c r="AN303" i="1"/>
  <c r="AQ303" i="1" s="1"/>
  <c r="AL303" i="1"/>
  <c r="AO303" i="1" s="1"/>
  <c r="AM279" i="1"/>
  <c r="AP279" i="1" s="1"/>
  <c r="AN279" i="1"/>
  <c r="AQ279" i="1" s="1"/>
  <c r="AL279" i="1"/>
  <c r="AO279" i="1" s="1"/>
  <c r="AL373" i="1"/>
  <c r="AO373" i="1" s="1"/>
  <c r="AM373" i="1"/>
  <c r="AP373" i="1" s="1"/>
  <c r="AN373" i="1"/>
  <c r="AQ373" i="1" s="1"/>
  <c r="AL367" i="1"/>
  <c r="AO367" i="1" s="1"/>
  <c r="AM367" i="1"/>
  <c r="AP367" i="1" s="1"/>
  <c r="AN367" i="1"/>
  <c r="AQ367" i="1" s="1"/>
  <c r="AL361" i="1"/>
  <c r="AO361" i="1" s="1"/>
  <c r="AM361" i="1"/>
  <c r="AP361" i="1" s="1"/>
  <c r="AN361" i="1"/>
  <c r="AQ361" i="1" s="1"/>
  <c r="AL355" i="1"/>
  <c r="AO355" i="1" s="1"/>
  <c r="AM355" i="1"/>
  <c r="AP355" i="1" s="1"/>
  <c r="AN355" i="1"/>
  <c r="AQ355" i="1" s="1"/>
  <c r="AL349" i="1"/>
  <c r="AO349" i="1" s="1"/>
  <c r="AM349" i="1"/>
  <c r="AP349" i="1" s="1"/>
  <c r="AN349" i="1"/>
  <c r="AQ349" i="1" s="1"/>
  <c r="AL343" i="1"/>
  <c r="AO343" i="1" s="1"/>
  <c r="AM343" i="1"/>
  <c r="AP343" i="1" s="1"/>
  <c r="AN343" i="1"/>
  <c r="AQ343" i="1" s="1"/>
  <c r="AM337" i="1"/>
  <c r="AP337" i="1" s="1"/>
  <c r="AN337" i="1"/>
  <c r="AQ337" i="1" s="1"/>
  <c r="AL331" i="1"/>
  <c r="AO331" i="1" s="1"/>
  <c r="AM331" i="1"/>
  <c r="AP331" i="1" s="1"/>
  <c r="AN331" i="1"/>
  <c r="AQ331" i="1" s="1"/>
  <c r="AM325" i="1"/>
  <c r="AP325" i="1" s="1"/>
  <c r="AN325" i="1"/>
  <c r="AQ325" i="1" s="1"/>
  <c r="AL319" i="1"/>
  <c r="AO319" i="1" s="1"/>
  <c r="AM319" i="1"/>
  <c r="AP319" i="1" s="1"/>
  <c r="AN319" i="1"/>
  <c r="AQ319" i="1" s="1"/>
  <c r="AM313" i="1"/>
  <c r="AP313" i="1" s="1"/>
  <c r="AN313" i="1"/>
  <c r="AQ313" i="1" s="1"/>
  <c r="AL307" i="1"/>
  <c r="AO307" i="1" s="1"/>
  <c r="AM307" i="1"/>
  <c r="AP307" i="1" s="1"/>
  <c r="AN307" i="1"/>
  <c r="AQ307" i="1" s="1"/>
  <c r="AM301" i="1"/>
  <c r="AP301" i="1" s="1"/>
  <c r="AN301" i="1"/>
  <c r="AQ301" i="1" s="1"/>
  <c r="AL301" i="1"/>
  <c r="AO301" i="1" s="1"/>
  <c r="AM295" i="1"/>
  <c r="AP295" i="1" s="1"/>
  <c r="AN295" i="1"/>
  <c r="AQ295" i="1" s="1"/>
  <c r="AL295" i="1"/>
  <c r="AO295" i="1" s="1"/>
  <c r="AM289" i="1"/>
  <c r="AP289" i="1" s="1"/>
  <c r="AN289" i="1"/>
  <c r="AQ289" i="1" s="1"/>
  <c r="AL289" i="1"/>
  <c r="AO289" i="1" s="1"/>
  <c r="AM283" i="1"/>
  <c r="AP283" i="1" s="1"/>
  <c r="AN283" i="1"/>
  <c r="AQ283" i="1" s="1"/>
  <c r="AL283" i="1"/>
  <c r="AM277" i="1"/>
  <c r="AP277" i="1" s="1"/>
  <c r="AN277" i="1"/>
  <c r="AQ277" i="1" s="1"/>
  <c r="AL277" i="1"/>
  <c r="AO277" i="1" s="1"/>
  <c r="AM374" i="1"/>
  <c r="AP374" i="1" s="1"/>
  <c r="AM362" i="1"/>
  <c r="AP362" i="1" s="1"/>
  <c r="AM350" i="1"/>
  <c r="AP350" i="1" s="1"/>
  <c r="AL337" i="1"/>
  <c r="AO337" i="1" s="1"/>
  <c r="AM322" i="1"/>
  <c r="AP322" i="1" s="1"/>
  <c r="AL308" i="1"/>
  <c r="AO308" i="1" s="1"/>
  <c r="AM286" i="1"/>
  <c r="AP286" i="1" s="1"/>
  <c r="AN252" i="1"/>
  <c r="AQ252" i="1" s="1"/>
  <c r="AL86" i="1"/>
  <c r="AO86" i="1" s="1"/>
  <c r="AM271" i="1"/>
  <c r="AP271" i="1" s="1"/>
  <c r="AN271" i="1"/>
  <c r="AQ271" i="1" s="1"/>
  <c r="AM265" i="1"/>
  <c r="AP265" i="1" s="1"/>
  <c r="AL265" i="1"/>
  <c r="AO265" i="1" s="1"/>
  <c r="AN265" i="1"/>
  <c r="AQ265" i="1" s="1"/>
  <c r="AM259" i="1"/>
  <c r="AP259" i="1" s="1"/>
  <c r="AN259" i="1"/>
  <c r="AQ259" i="1" s="1"/>
  <c r="AM253" i="1"/>
  <c r="AP253" i="1" s="1"/>
  <c r="AL253" i="1"/>
  <c r="AO253" i="1" s="1"/>
  <c r="AN253" i="1"/>
  <c r="AQ253" i="1" s="1"/>
  <c r="AM247" i="1"/>
  <c r="AP247" i="1" s="1"/>
  <c r="AN247" i="1"/>
  <c r="AQ247" i="1" s="1"/>
  <c r="AM241" i="1"/>
  <c r="AP241" i="1" s="1"/>
  <c r="AL241" i="1"/>
  <c r="AO241" i="1" s="1"/>
  <c r="AN241" i="1"/>
  <c r="AQ241" i="1" s="1"/>
  <c r="AM235" i="1"/>
  <c r="AP235" i="1" s="1"/>
  <c r="AN235" i="1"/>
  <c r="AQ235" i="1" s="1"/>
  <c r="AM229" i="1"/>
  <c r="AP229" i="1" s="1"/>
  <c r="AL229" i="1"/>
  <c r="AO229" i="1" s="1"/>
  <c r="AN229" i="1"/>
  <c r="AQ229" i="1" s="1"/>
  <c r="AM223" i="1"/>
  <c r="AP223" i="1" s="1"/>
  <c r="AN223" i="1"/>
  <c r="AQ223" i="1" s="1"/>
  <c r="AM217" i="1"/>
  <c r="AP217" i="1" s="1"/>
  <c r="AL217" i="1"/>
  <c r="AO217" i="1" s="1"/>
  <c r="AN217" i="1"/>
  <c r="AQ217" i="1" s="1"/>
  <c r="AM211" i="1"/>
  <c r="AP211" i="1" s="1"/>
  <c r="AN211" i="1"/>
  <c r="AQ211" i="1" s="1"/>
  <c r="AL211" i="1"/>
  <c r="AO211" i="1" s="1"/>
  <c r="AM205" i="1"/>
  <c r="AP205" i="1" s="1"/>
  <c r="AN205" i="1"/>
  <c r="AQ205" i="1" s="1"/>
  <c r="AL205" i="1"/>
  <c r="AO205" i="1" s="1"/>
  <c r="AM199" i="1"/>
  <c r="AP199" i="1" s="1"/>
  <c r="AN199" i="1"/>
  <c r="AQ199" i="1" s="1"/>
  <c r="AL199" i="1"/>
  <c r="AO199" i="1" s="1"/>
  <c r="AM193" i="1"/>
  <c r="AP193" i="1" s="1"/>
  <c r="AN193" i="1"/>
  <c r="AQ193" i="1" s="1"/>
  <c r="AL193" i="1"/>
  <c r="AO193" i="1" s="1"/>
  <c r="AM187" i="1"/>
  <c r="AP187" i="1" s="1"/>
  <c r="AN187" i="1"/>
  <c r="AQ187" i="1" s="1"/>
  <c r="AL187" i="1"/>
  <c r="AO187" i="1" s="1"/>
  <c r="AM181" i="1"/>
  <c r="AP181" i="1" s="1"/>
  <c r="AN181" i="1"/>
  <c r="AQ181" i="1" s="1"/>
  <c r="AL181" i="1"/>
  <c r="AO181" i="1" s="1"/>
  <c r="AM175" i="1"/>
  <c r="AP175" i="1" s="1"/>
  <c r="AN175" i="1"/>
  <c r="AQ175" i="1" s="1"/>
  <c r="AL175" i="1"/>
  <c r="AO175" i="1" s="1"/>
  <c r="AM169" i="1"/>
  <c r="AP169" i="1" s="1"/>
  <c r="AN169" i="1"/>
  <c r="AQ169" i="1" s="1"/>
  <c r="AL169" i="1"/>
  <c r="AO169" i="1" s="1"/>
  <c r="AM163" i="1"/>
  <c r="AP163" i="1" s="1"/>
  <c r="AN163" i="1"/>
  <c r="AQ163" i="1" s="1"/>
  <c r="AL163" i="1"/>
  <c r="AO163" i="1" s="1"/>
  <c r="AM157" i="1"/>
  <c r="AP157" i="1" s="1"/>
  <c r="AN157" i="1"/>
  <c r="AQ157" i="1" s="1"/>
  <c r="AL157" i="1"/>
  <c r="AM151" i="1"/>
  <c r="AP151" i="1" s="1"/>
  <c r="AN151" i="1"/>
  <c r="AQ151" i="1" s="1"/>
  <c r="AL151" i="1"/>
  <c r="AO151" i="1" s="1"/>
  <c r="AM145" i="1"/>
  <c r="AP145" i="1" s="1"/>
  <c r="AN145" i="1"/>
  <c r="AQ145" i="1" s="1"/>
  <c r="AL145" i="1"/>
  <c r="AO145" i="1" s="1"/>
  <c r="AM139" i="1"/>
  <c r="AP139" i="1" s="1"/>
  <c r="AN139" i="1"/>
  <c r="AQ139" i="1" s="1"/>
  <c r="AL139" i="1"/>
  <c r="AO139" i="1" s="1"/>
  <c r="AM127" i="1"/>
  <c r="AP127" i="1" s="1"/>
  <c r="AN127" i="1"/>
  <c r="AQ127" i="1" s="1"/>
  <c r="AL127" i="1"/>
  <c r="AO127" i="1" s="1"/>
  <c r="AM121" i="1"/>
  <c r="AP121" i="1" s="1"/>
  <c r="AN121" i="1"/>
  <c r="AQ121" i="1" s="1"/>
  <c r="AL121" i="1"/>
  <c r="AO121" i="1" s="1"/>
  <c r="AM115" i="1"/>
  <c r="AP115" i="1" s="1"/>
  <c r="AN115" i="1"/>
  <c r="AQ115" i="1" s="1"/>
  <c r="AL115" i="1"/>
  <c r="AM109" i="1"/>
  <c r="AP109" i="1" s="1"/>
  <c r="AN109" i="1"/>
  <c r="AQ109" i="1" s="1"/>
  <c r="AL109" i="1"/>
  <c r="AO109" i="1" s="1"/>
  <c r="AM91" i="1"/>
  <c r="AP91" i="1" s="1"/>
  <c r="AN91" i="1"/>
  <c r="AQ91" i="1" s="1"/>
  <c r="AL91" i="1"/>
  <c r="AO91" i="1" s="1"/>
  <c r="AM85" i="1"/>
  <c r="AP85" i="1" s="1"/>
  <c r="AN85" i="1"/>
  <c r="AQ85" i="1" s="1"/>
  <c r="AL85" i="1"/>
  <c r="AM79" i="1"/>
  <c r="AP79" i="1" s="1"/>
  <c r="AN79" i="1"/>
  <c r="AQ79" i="1" s="1"/>
  <c r="AL79" i="1"/>
  <c r="AO79" i="1" s="1"/>
  <c r="AM73" i="1"/>
  <c r="AP73" i="1" s="1"/>
  <c r="AN73" i="1"/>
  <c r="AQ73" i="1" s="1"/>
  <c r="AL73" i="1"/>
  <c r="AO73" i="1" s="1"/>
  <c r="AM67" i="1"/>
  <c r="AP67" i="1" s="1"/>
  <c r="AN67" i="1"/>
  <c r="AQ67" i="1" s="1"/>
  <c r="AL67" i="1"/>
  <c r="AO67" i="1" s="1"/>
  <c r="AM61" i="1"/>
  <c r="AP61" i="1" s="1"/>
  <c r="AN61" i="1"/>
  <c r="AQ61" i="1" s="1"/>
  <c r="AL61" i="1"/>
  <c r="AO61" i="1" s="1"/>
  <c r="AM55" i="1"/>
  <c r="AP55" i="1" s="1"/>
  <c r="AN55" i="1"/>
  <c r="AQ55" i="1" s="1"/>
  <c r="AL55" i="1"/>
  <c r="AO55" i="1" s="1"/>
  <c r="AM49" i="1"/>
  <c r="AP49" i="1" s="1"/>
  <c r="AN49" i="1"/>
  <c r="AQ49" i="1" s="1"/>
  <c r="AL49" i="1"/>
  <c r="AO49" i="1" s="1"/>
  <c r="AM43" i="1"/>
  <c r="AP43" i="1" s="1"/>
  <c r="AN43" i="1"/>
  <c r="AQ43" i="1" s="1"/>
  <c r="AL43" i="1"/>
  <c r="AO43" i="1" s="1"/>
  <c r="AM37" i="1"/>
  <c r="AP37" i="1" s="1"/>
  <c r="AN37" i="1"/>
  <c r="AQ37" i="1" s="1"/>
  <c r="AL37" i="1"/>
  <c r="AO37" i="1" s="1"/>
  <c r="AM31" i="1"/>
  <c r="AP31" i="1" s="1"/>
  <c r="AN31" i="1"/>
  <c r="AQ31" i="1" s="1"/>
  <c r="AL31" i="1"/>
  <c r="AM25" i="1"/>
  <c r="AP25" i="1" s="1"/>
  <c r="AN25" i="1"/>
  <c r="AQ25" i="1" s="1"/>
  <c r="AL25" i="1"/>
  <c r="AO25" i="1" s="1"/>
  <c r="AM19" i="1"/>
  <c r="AP19" i="1" s="1"/>
  <c r="AN19" i="1"/>
  <c r="AQ19" i="1" s="1"/>
  <c r="AL19" i="1"/>
  <c r="AO19" i="1" s="1"/>
  <c r="AL13" i="1"/>
  <c r="AO13" i="1" s="1"/>
  <c r="AM13" i="1"/>
  <c r="AP13" i="1" s="1"/>
  <c r="AN13" i="1"/>
  <c r="AQ13" i="1" s="1"/>
  <c r="AL259" i="1"/>
  <c r="AL223" i="1"/>
  <c r="AO223" i="1" s="1"/>
  <c r="AL198" i="1"/>
  <c r="AO198" i="1" s="1"/>
  <c r="AL162" i="1"/>
  <c r="AO162" i="1" s="1"/>
  <c r="AL144" i="1"/>
  <c r="AO144" i="1" s="1"/>
  <c r="AN126" i="1"/>
  <c r="AQ126" i="1" s="1"/>
  <c r="AM126" i="1"/>
  <c r="AP126" i="1" s="1"/>
  <c r="AN120" i="1"/>
  <c r="AQ120" i="1" s="1"/>
  <c r="AL120" i="1"/>
  <c r="AO120" i="1" s="1"/>
  <c r="AN114" i="1"/>
  <c r="AQ114" i="1" s="1"/>
  <c r="AM114" i="1"/>
  <c r="AP114" i="1" s="1"/>
  <c r="AN108" i="1"/>
  <c r="AQ108" i="1" s="1"/>
  <c r="AL108" i="1"/>
  <c r="AO108" i="1" s="1"/>
  <c r="AN102" i="1"/>
  <c r="AQ102" i="1" s="1"/>
  <c r="AM102" i="1"/>
  <c r="AP102" i="1" s="1"/>
  <c r="AM96" i="1"/>
  <c r="AP96" i="1" s="1"/>
  <c r="AN96" i="1"/>
  <c r="AQ96" i="1" s="1"/>
  <c r="AM90" i="1"/>
  <c r="AP90" i="1" s="1"/>
  <c r="AN90" i="1"/>
  <c r="AQ90" i="1" s="1"/>
  <c r="AM84" i="1"/>
  <c r="AP84" i="1" s="1"/>
  <c r="AN84" i="1"/>
  <c r="AQ84" i="1" s="1"/>
  <c r="AM78" i="1"/>
  <c r="AP78" i="1" s="1"/>
  <c r="AN78" i="1"/>
  <c r="AQ78" i="1" s="1"/>
  <c r="AM72" i="1"/>
  <c r="AP72" i="1" s="1"/>
  <c r="AN72" i="1"/>
  <c r="AQ72" i="1" s="1"/>
  <c r="AM66" i="1"/>
  <c r="AP66" i="1" s="1"/>
  <c r="AN66" i="1"/>
  <c r="AQ66" i="1" s="1"/>
  <c r="AL66" i="1"/>
  <c r="AO66" i="1" s="1"/>
  <c r="AM60" i="1"/>
  <c r="AP60" i="1" s="1"/>
  <c r="AN60" i="1"/>
  <c r="AQ60" i="1" s="1"/>
  <c r="AL60" i="1"/>
  <c r="AO60" i="1" s="1"/>
  <c r="AM54" i="1"/>
  <c r="AP54" i="1" s="1"/>
  <c r="AN54" i="1"/>
  <c r="AQ54" i="1" s="1"/>
  <c r="AL54" i="1"/>
  <c r="AO54" i="1" s="1"/>
  <c r="AM48" i="1"/>
  <c r="AP48" i="1" s="1"/>
  <c r="AN48" i="1"/>
  <c r="AQ48" i="1" s="1"/>
  <c r="AL48" i="1"/>
  <c r="AO48" i="1" s="1"/>
  <c r="AM42" i="1"/>
  <c r="AP42" i="1" s="1"/>
  <c r="AN42" i="1"/>
  <c r="AQ42" i="1" s="1"/>
  <c r="AL42" i="1"/>
  <c r="AO42" i="1" s="1"/>
  <c r="AM36" i="1"/>
  <c r="AP36" i="1" s="1"/>
  <c r="AN36" i="1"/>
  <c r="AQ36" i="1" s="1"/>
  <c r="AL36" i="1"/>
  <c r="AO36" i="1" s="1"/>
  <c r="AM30" i="1"/>
  <c r="AP30" i="1" s="1"/>
  <c r="AN30" i="1"/>
  <c r="AQ30" i="1" s="1"/>
  <c r="AL30" i="1"/>
  <c r="AO30" i="1" s="1"/>
  <c r="AM24" i="1"/>
  <c r="AP24" i="1" s="1"/>
  <c r="AN24" i="1"/>
  <c r="AQ24" i="1" s="1"/>
  <c r="AL24" i="1"/>
  <c r="AO24" i="1" s="1"/>
  <c r="AM18" i="1"/>
  <c r="AP18" i="1" s="1"/>
  <c r="AN18" i="1"/>
  <c r="AQ18" i="1" s="1"/>
  <c r="AL18" i="1"/>
  <c r="AO18" i="1" s="1"/>
  <c r="AM12" i="1"/>
  <c r="AP12" i="1" s="1"/>
  <c r="AN12" i="1"/>
  <c r="AQ12" i="1" s="1"/>
  <c r="AL12" i="1"/>
  <c r="AO12" i="1" s="1"/>
  <c r="AL271" i="1"/>
  <c r="AO271" i="1" s="1"/>
  <c r="AN204" i="1"/>
  <c r="AQ204" i="1" s="1"/>
  <c r="AN186" i="1"/>
  <c r="AQ186" i="1" s="1"/>
  <c r="AN168" i="1"/>
  <c r="AQ168" i="1" s="1"/>
  <c r="AN150" i="1"/>
  <c r="AQ150" i="1" s="1"/>
  <c r="AM257" i="1"/>
  <c r="AP257" i="1" s="1"/>
  <c r="AL257" i="1"/>
  <c r="AO257" i="1" s="1"/>
  <c r="AM251" i="1"/>
  <c r="AP251" i="1" s="1"/>
  <c r="AL251" i="1"/>
  <c r="AO251" i="1" s="1"/>
  <c r="AN251" i="1"/>
  <c r="AQ251" i="1" s="1"/>
  <c r="AM245" i="1"/>
  <c r="AP245" i="1" s="1"/>
  <c r="AL245" i="1"/>
  <c r="AO245" i="1" s="1"/>
  <c r="AM239" i="1"/>
  <c r="AP239" i="1" s="1"/>
  <c r="AL239" i="1"/>
  <c r="AO239" i="1" s="1"/>
  <c r="AN239" i="1"/>
  <c r="AQ239" i="1" s="1"/>
  <c r="AM233" i="1"/>
  <c r="AP233" i="1" s="1"/>
  <c r="AL233" i="1"/>
  <c r="AO233" i="1" s="1"/>
  <c r="AM227" i="1"/>
  <c r="AP227" i="1" s="1"/>
  <c r="AL227" i="1"/>
  <c r="AO227" i="1" s="1"/>
  <c r="AN227" i="1"/>
  <c r="AQ227" i="1" s="1"/>
  <c r="AM221" i="1"/>
  <c r="AP221" i="1" s="1"/>
  <c r="AL221" i="1"/>
  <c r="AO221" i="1" s="1"/>
  <c r="AM215" i="1"/>
  <c r="AP215" i="1" s="1"/>
  <c r="AN215" i="1"/>
  <c r="AQ215" i="1" s="1"/>
  <c r="AL215" i="1"/>
  <c r="AO215" i="1" s="1"/>
  <c r="AM209" i="1"/>
  <c r="AP209" i="1" s="1"/>
  <c r="AN209" i="1"/>
  <c r="AQ209" i="1" s="1"/>
  <c r="AL209" i="1"/>
  <c r="AO209" i="1" s="1"/>
  <c r="AM203" i="1"/>
  <c r="AP203" i="1" s="1"/>
  <c r="AN203" i="1"/>
  <c r="AQ203" i="1" s="1"/>
  <c r="AL203" i="1"/>
  <c r="AO203" i="1" s="1"/>
  <c r="AM197" i="1"/>
  <c r="AP197" i="1" s="1"/>
  <c r="AN197" i="1"/>
  <c r="AQ197" i="1" s="1"/>
  <c r="AL197" i="1"/>
  <c r="AO197" i="1" s="1"/>
  <c r="AM191" i="1"/>
  <c r="AP191" i="1" s="1"/>
  <c r="AN191" i="1"/>
  <c r="AQ191" i="1" s="1"/>
  <c r="AL191" i="1"/>
  <c r="AO191" i="1" s="1"/>
  <c r="AM185" i="1"/>
  <c r="AP185" i="1" s="1"/>
  <c r="AN185" i="1"/>
  <c r="AQ185" i="1" s="1"/>
  <c r="AL185" i="1"/>
  <c r="AO185" i="1" s="1"/>
  <c r="AM173" i="1"/>
  <c r="AP173" i="1" s="1"/>
  <c r="AN173" i="1"/>
  <c r="AQ173" i="1" s="1"/>
  <c r="AL173" i="1"/>
  <c r="AM167" i="1"/>
  <c r="AP167" i="1" s="1"/>
  <c r="AN167" i="1"/>
  <c r="AQ167" i="1" s="1"/>
  <c r="AL167" i="1"/>
  <c r="AO167" i="1" s="1"/>
  <c r="AM155" i="1"/>
  <c r="AP155" i="1" s="1"/>
  <c r="AN155" i="1"/>
  <c r="AQ155" i="1" s="1"/>
  <c r="AL155" i="1"/>
  <c r="AO155" i="1" s="1"/>
  <c r="AM149" i="1"/>
  <c r="AP149" i="1" s="1"/>
  <c r="AN149" i="1"/>
  <c r="AQ149" i="1" s="1"/>
  <c r="AL149" i="1"/>
  <c r="AO149" i="1" s="1"/>
  <c r="AM143" i="1"/>
  <c r="AP143" i="1" s="1"/>
  <c r="AN143" i="1"/>
  <c r="AQ143" i="1" s="1"/>
  <c r="AL143" i="1"/>
  <c r="AO143" i="1" s="1"/>
  <c r="AM137" i="1"/>
  <c r="AP137" i="1" s="1"/>
  <c r="AN137" i="1"/>
  <c r="AQ137" i="1" s="1"/>
  <c r="AL137" i="1"/>
  <c r="AO137" i="1" s="1"/>
  <c r="AM125" i="1"/>
  <c r="AP125" i="1" s="1"/>
  <c r="AN125" i="1"/>
  <c r="AQ125" i="1" s="1"/>
  <c r="AL125" i="1"/>
  <c r="AO125" i="1" s="1"/>
  <c r="AM119" i="1"/>
  <c r="AP119" i="1" s="1"/>
  <c r="AN119" i="1"/>
  <c r="AQ119" i="1" s="1"/>
  <c r="AL119" i="1"/>
  <c r="AO119" i="1" s="1"/>
  <c r="AM113" i="1"/>
  <c r="AP113" i="1" s="1"/>
  <c r="AN113" i="1"/>
  <c r="AQ113" i="1" s="1"/>
  <c r="AL113" i="1"/>
  <c r="AO113" i="1" s="1"/>
  <c r="AM107" i="1"/>
  <c r="AP107" i="1" s="1"/>
  <c r="AN107" i="1"/>
  <c r="AQ107" i="1" s="1"/>
  <c r="AL107" i="1"/>
  <c r="AO107" i="1" s="1"/>
  <c r="AM101" i="1"/>
  <c r="AP101" i="1" s="1"/>
  <c r="AN101" i="1"/>
  <c r="AQ101" i="1" s="1"/>
  <c r="AL101" i="1"/>
  <c r="AO101" i="1" s="1"/>
  <c r="AM95" i="1"/>
  <c r="AP95" i="1" s="1"/>
  <c r="AN95" i="1"/>
  <c r="AQ95" i="1" s="1"/>
  <c r="AL95" i="1"/>
  <c r="AO95" i="1" s="1"/>
  <c r="AM89" i="1"/>
  <c r="AP89" i="1" s="1"/>
  <c r="AN89" i="1"/>
  <c r="AQ89" i="1" s="1"/>
  <c r="AL89" i="1"/>
  <c r="AO89" i="1" s="1"/>
  <c r="AM83" i="1"/>
  <c r="AP83" i="1" s="1"/>
  <c r="AN83" i="1"/>
  <c r="AQ83" i="1" s="1"/>
  <c r="AL83" i="1"/>
  <c r="AM77" i="1"/>
  <c r="AP77" i="1" s="1"/>
  <c r="AN77" i="1"/>
  <c r="AQ77" i="1" s="1"/>
  <c r="AL77" i="1"/>
  <c r="AO77" i="1" s="1"/>
  <c r="AM71" i="1"/>
  <c r="AP71" i="1" s="1"/>
  <c r="AN71" i="1"/>
  <c r="AQ71" i="1" s="1"/>
  <c r="AL71" i="1"/>
  <c r="AO71" i="1" s="1"/>
  <c r="AN65" i="1"/>
  <c r="AQ65" i="1" s="1"/>
  <c r="AL65" i="1"/>
  <c r="AO65" i="1" s="1"/>
  <c r="AN59" i="1"/>
  <c r="AQ59" i="1" s="1"/>
  <c r="AL59" i="1"/>
  <c r="AO59" i="1" s="1"/>
  <c r="AN53" i="1"/>
  <c r="AQ53" i="1" s="1"/>
  <c r="AL53" i="1"/>
  <c r="AM53" i="1"/>
  <c r="AP53" i="1" s="1"/>
  <c r="AN47" i="1"/>
  <c r="AQ47" i="1" s="1"/>
  <c r="AL47" i="1"/>
  <c r="AO47" i="1" s="1"/>
  <c r="AN41" i="1"/>
  <c r="AQ41" i="1" s="1"/>
  <c r="AL41" i="1"/>
  <c r="AN35" i="1"/>
  <c r="AQ35" i="1" s="1"/>
  <c r="AL35" i="1"/>
  <c r="AO35" i="1" s="1"/>
  <c r="AM35" i="1"/>
  <c r="AP35" i="1" s="1"/>
  <c r="AN29" i="1"/>
  <c r="AQ29" i="1" s="1"/>
  <c r="AL29" i="1"/>
  <c r="AO29" i="1" s="1"/>
  <c r="AN23" i="1"/>
  <c r="AQ23" i="1" s="1"/>
  <c r="AL23" i="1"/>
  <c r="AO23" i="1" s="1"/>
  <c r="AN17" i="1"/>
  <c r="AQ17" i="1" s="1"/>
  <c r="AL17" i="1"/>
  <c r="AO17" i="1" s="1"/>
  <c r="AM17" i="1"/>
  <c r="AP17" i="1" s="1"/>
  <c r="AN11" i="1"/>
  <c r="AQ11" i="1" s="1"/>
  <c r="AL11" i="1"/>
  <c r="AL235" i="1"/>
  <c r="AO235" i="1" s="1"/>
  <c r="AL204" i="1"/>
  <c r="AO204" i="1" s="1"/>
  <c r="AL186" i="1"/>
  <c r="AO186" i="1" s="1"/>
  <c r="AL168" i="1"/>
  <c r="AO168" i="1" s="1"/>
  <c r="AL150" i="1"/>
  <c r="AO150" i="1" s="1"/>
  <c r="AM120" i="1"/>
  <c r="AP120" i="1" s="1"/>
  <c r="AM108" i="1"/>
  <c r="AP108" i="1" s="1"/>
  <c r="AL96" i="1"/>
  <c r="AO96" i="1" s="1"/>
  <c r="AL78" i="1"/>
  <c r="AO78" i="1" s="1"/>
  <c r="AM29" i="1"/>
  <c r="AP29" i="1" s="1"/>
  <c r="AL220" i="1"/>
  <c r="AO220" i="1" s="1"/>
  <c r="AM220" i="1"/>
  <c r="AP220" i="1" s="1"/>
  <c r="AM214" i="1"/>
  <c r="AP214" i="1" s="1"/>
  <c r="AN214" i="1"/>
  <c r="AQ214" i="1" s="1"/>
  <c r="AM208" i="1"/>
  <c r="AP208" i="1" s="1"/>
  <c r="AN208" i="1"/>
  <c r="AQ208" i="1" s="1"/>
  <c r="AM202" i="1"/>
  <c r="AP202" i="1" s="1"/>
  <c r="AN202" i="1"/>
  <c r="AQ202" i="1" s="1"/>
  <c r="AM196" i="1"/>
  <c r="AP196" i="1" s="1"/>
  <c r="AN196" i="1"/>
  <c r="AQ196" i="1" s="1"/>
  <c r="AM190" i="1"/>
  <c r="AP190" i="1" s="1"/>
  <c r="AN190" i="1"/>
  <c r="AQ190" i="1" s="1"/>
  <c r="AM184" i="1"/>
  <c r="AP184" i="1" s="1"/>
  <c r="AN184" i="1"/>
  <c r="AQ184" i="1" s="1"/>
  <c r="AM178" i="1"/>
  <c r="AP178" i="1" s="1"/>
  <c r="AN178" i="1"/>
  <c r="AQ178" i="1" s="1"/>
  <c r="AM172" i="1"/>
  <c r="AP172" i="1" s="1"/>
  <c r="AN172" i="1"/>
  <c r="AQ172" i="1" s="1"/>
  <c r="AM166" i="1"/>
  <c r="AP166" i="1" s="1"/>
  <c r="AN166" i="1"/>
  <c r="AQ166" i="1" s="1"/>
  <c r="AM154" i="1"/>
  <c r="AP154" i="1" s="1"/>
  <c r="AN154" i="1"/>
  <c r="AQ154" i="1" s="1"/>
  <c r="AM148" i="1"/>
  <c r="AP148" i="1" s="1"/>
  <c r="AN148" i="1"/>
  <c r="AQ148" i="1" s="1"/>
  <c r="AM136" i="1"/>
  <c r="AP136" i="1" s="1"/>
  <c r="AN136" i="1"/>
  <c r="AQ136" i="1" s="1"/>
  <c r="AM130" i="1"/>
  <c r="AP130" i="1" s="1"/>
  <c r="AN130" i="1"/>
  <c r="AQ130" i="1" s="1"/>
  <c r="AN124" i="1"/>
  <c r="AQ124" i="1" s="1"/>
  <c r="AL124" i="1"/>
  <c r="AO124" i="1" s="1"/>
  <c r="AN112" i="1"/>
  <c r="AQ112" i="1" s="1"/>
  <c r="AL112" i="1"/>
  <c r="AO112" i="1" s="1"/>
  <c r="AN106" i="1"/>
  <c r="AQ106" i="1" s="1"/>
  <c r="AM106" i="1"/>
  <c r="AP106" i="1" s="1"/>
  <c r="AN100" i="1"/>
  <c r="AQ100" i="1" s="1"/>
  <c r="AL100" i="1"/>
  <c r="AO100" i="1" s="1"/>
  <c r="AM94" i="1"/>
  <c r="AP94" i="1" s="1"/>
  <c r="AN94" i="1"/>
  <c r="AQ94" i="1" s="1"/>
  <c r="AL94" i="1"/>
  <c r="AO94" i="1" s="1"/>
  <c r="AM88" i="1"/>
  <c r="AP88" i="1" s="1"/>
  <c r="AN88" i="1"/>
  <c r="AQ88" i="1" s="1"/>
  <c r="AL88" i="1"/>
  <c r="AO88" i="1" s="1"/>
  <c r="AM82" i="1"/>
  <c r="AP82" i="1" s="1"/>
  <c r="AN82" i="1"/>
  <c r="AQ82" i="1" s="1"/>
  <c r="AL82" i="1"/>
  <c r="AO82" i="1" s="1"/>
  <c r="AM76" i="1"/>
  <c r="AP76" i="1" s="1"/>
  <c r="AN76" i="1"/>
  <c r="AQ76" i="1" s="1"/>
  <c r="AL76" i="1"/>
  <c r="AO76" i="1" s="1"/>
  <c r="AM70" i="1"/>
  <c r="AP70" i="1" s="1"/>
  <c r="AN70" i="1"/>
  <c r="AQ70" i="1" s="1"/>
  <c r="AL70" i="1"/>
  <c r="AO70" i="1" s="1"/>
  <c r="AM64" i="1"/>
  <c r="AP64" i="1" s="1"/>
  <c r="AN64" i="1"/>
  <c r="AQ64" i="1" s="1"/>
  <c r="AL64" i="1"/>
  <c r="AO64" i="1" s="1"/>
  <c r="AM58" i="1"/>
  <c r="AP58" i="1" s="1"/>
  <c r="AN58" i="1"/>
  <c r="AQ58" i="1" s="1"/>
  <c r="AL58" i="1"/>
  <c r="AO58" i="1" s="1"/>
  <c r="AM52" i="1"/>
  <c r="AP52" i="1" s="1"/>
  <c r="AN52" i="1"/>
  <c r="AQ52" i="1" s="1"/>
  <c r="AL52" i="1"/>
  <c r="AO52" i="1" s="1"/>
  <c r="AM46" i="1"/>
  <c r="AP46" i="1" s="1"/>
  <c r="AN46" i="1"/>
  <c r="AQ46" i="1" s="1"/>
  <c r="AL46" i="1"/>
  <c r="AO46" i="1" s="1"/>
  <c r="AM40" i="1"/>
  <c r="AP40" i="1" s="1"/>
  <c r="AN40" i="1"/>
  <c r="AQ40" i="1" s="1"/>
  <c r="AL40" i="1"/>
  <c r="AO40" i="1" s="1"/>
  <c r="AM34" i="1"/>
  <c r="AP34" i="1" s="1"/>
  <c r="AN34" i="1"/>
  <c r="AQ34" i="1" s="1"/>
  <c r="AL34" i="1"/>
  <c r="AO34" i="1" s="1"/>
  <c r="AM28" i="1"/>
  <c r="AP28" i="1" s="1"/>
  <c r="AN28" i="1"/>
  <c r="AQ28" i="1" s="1"/>
  <c r="AL28" i="1"/>
  <c r="AO28" i="1" s="1"/>
  <c r="AM22" i="1"/>
  <c r="AP22" i="1" s="1"/>
  <c r="AN22" i="1"/>
  <c r="AQ22" i="1" s="1"/>
  <c r="AL22" i="1"/>
  <c r="AO22" i="1" s="1"/>
  <c r="AM16" i="1"/>
  <c r="AP16" i="1" s="1"/>
  <c r="AN16" i="1"/>
  <c r="AQ16" i="1" s="1"/>
  <c r="AL16" i="1"/>
  <c r="AO16" i="1" s="1"/>
  <c r="AM10" i="1"/>
  <c r="AP10" i="1" s="1"/>
  <c r="AN10" i="1"/>
  <c r="AQ10" i="1" s="1"/>
  <c r="AL10" i="1"/>
  <c r="AO10" i="1" s="1"/>
  <c r="AN233" i="1"/>
  <c r="AQ233" i="1" s="1"/>
  <c r="AN210" i="1"/>
  <c r="AQ210" i="1" s="1"/>
  <c r="AL202" i="1"/>
  <c r="AO202" i="1" s="1"/>
  <c r="AN192" i="1"/>
  <c r="AQ192" i="1" s="1"/>
  <c r="AL184" i="1"/>
  <c r="AO184" i="1" s="1"/>
  <c r="AN174" i="1"/>
  <c r="AQ174" i="1" s="1"/>
  <c r="AL166" i="1"/>
  <c r="AO166" i="1" s="1"/>
  <c r="AN156" i="1"/>
  <c r="AQ156" i="1" s="1"/>
  <c r="AL148" i="1"/>
  <c r="AO148" i="1" s="1"/>
  <c r="AN138" i="1"/>
  <c r="AQ138" i="1" s="1"/>
  <c r="AL130" i="1"/>
  <c r="AO130" i="1" s="1"/>
  <c r="AL106" i="1"/>
  <c r="AO106" i="1" s="1"/>
  <c r="AM23" i="1"/>
  <c r="AP23" i="1" s="1"/>
  <c r="AM273" i="1"/>
  <c r="AN273" i="1"/>
  <c r="AQ273" i="1" s="1"/>
  <c r="AM267" i="1"/>
  <c r="AP267" i="1" s="1"/>
  <c r="AN267" i="1"/>
  <c r="AQ267" i="1" s="1"/>
  <c r="AM261" i="1"/>
  <c r="AP261" i="1" s="1"/>
  <c r="AL261" i="1"/>
  <c r="AO261" i="1" s="1"/>
  <c r="AM255" i="1"/>
  <c r="AP255" i="1" s="1"/>
  <c r="AN255" i="1"/>
  <c r="AQ255" i="1" s="1"/>
  <c r="AM249" i="1"/>
  <c r="AP249" i="1" s="1"/>
  <c r="AL249" i="1"/>
  <c r="AO249" i="1" s="1"/>
  <c r="AM243" i="1"/>
  <c r="AP243" i="1" s="1"/>
  <c r="AN243" i="1"/>
  <c r="AQ243" i="1" s="1"/>
  <c r="AM237" i="1"/>
  <c r="AP237" i="1" s="1"/>
  <c r="AL237" i="1"/>
  <c r="AO237" i="1" s="1"/>
  <c r="AM231" i="1"/>
  <c r="AN231" i="1"/>
  <c r="AQ231" i="1" s="1"/>
  <c r="AM225" i="1"/>
  <c r="AP225" i="1" s="1"/>
  <c r="AL225" i="1"/>
  <c r="AO225" i="1" s="1"/>
  <c r="AM219" i="1"/>
  <c r="AP219" i="1" s="1"/>
  <c r="AN219" i="1"/>
  <c r="AQ219" i="1" s="1"/>
  <c r="AM213" i="1"/>
  <c r="AP213" i="1" s="1"/>
  <c r="AN213" i="1"/>
  <c r="AQ213" i="1" s="1"/>
  <c r="AL213" i="1"/>
  <c r="AO213" i="1" s="1"/>
  <c r="AM207" i="1"/>
  <c r="AP207" i="1" s="1"/>
  <c r="AN207" i="1"/>
  <c r="AQ207" i="1" s="1"/>
  <c r="AL207" i="1"/>
  <c r="AM201" i="1"/>
  <c r="AP201" i="1" s="1"/>
  <c r="AN201" i="1"/>
  <c r="AQ201" i="1" s="1"/>
  <c r="AL201" i="1"/>
  <c r="AO201" i="1" s="1"/>
  <c r="AM189" i="1"/>
  <c r="AP189" i="1" s="1"/>
  <c r="AN189" i="1"/>
  <c r="AQ189" i="1" s="1"/>
  <c r="AL189" i="1"/>
  <c r="AO189" i="1" s="1"/>
  <c r="AM183" i="1"/>
  <c r="AP183" i="1" s="1"/>
  <c r="AN183" i="1"/>
  <c r="AQ183" i="1" s="1"/>
  <c r="AL183" i="1"/>
  <c r="AO183" i="1" s="1"/>
  <c r="AM177" i="1"/>
  <c r="AP177" i="1" s="1"/>
  <c r="AN177" i="1"/>
  <c r="AQ177" i="1" s="1"/>
  <c r="AL177" i="1"/>
  <c r="AO177" i="1" s="1"/>
  <c r="AM171" i="1"/>
  <c r="AP171" i="1" s="1"/>
  <c r="AN171" i="1"/>
  <c r="AQ171" i="1" s="1"/>
  <c r="AL171" i="1"/>
  <c r="AO171" i="1" s="1"/>
  <c r="AM165" i="1"/>
  <c r="AP165" i="1" s="1"/>
  <c r="AN165" i="1"/>
  <c r="AQ165" i="1" s="1"/>
  <c r="AL165" i="1"/>
  <c r="AO165" i="1" s="1"/>
  <c r="AM153" i="1"/>
  <c r="AP153" i="1" s="1"/>
  <c r="AN153" i="1"/>
  <c r="AQ153" i="1" s="1"/>
  <c r="AL153" i="1"/>
  <c r="AO153" i="1" s="1"/>
  <c r="AM147" i="1"/>
  <c r="AP147" i="1" s="1"/>
  <c r="AN147" i="1"/>
  <c r="AQ147" i="1" s="1"/>
  <c r="AL147" i="1"/>
  <c r="AO147" i="1" s="1"/>
  <c r="AM135" i="1"/>
  <c r="AP135" i="1" s="1"/>
  <c r="AN135" i="1"/>
  <c r="AQ135" i="1" s="1"/>
  <c r="AL135" i="1"/>
  <c r="AM129" i="1"/>
  <c r="AP129" i="1" s="1"/>
  <c r="AN129" i="1"/>
  <c r="AQ129" i="1" s="1"/>
  <c r="AL129" i="1"/>
  <c r="AM123" i="1"/>
  <c r="AP123" i="1" s="1"/>
  <c r="AN123" i="1"/>
  <c r="AQ123" i="1" s="1"/>
  <c r="AL123" i="1"/>
  <c r="AM111" i="1"/>
  <c r="AP111" i="1" s="1"/>
  <c r="AN111" i="1"/>
  <c r="AQ111" i="1" s="1"/>
  <c r="AL111" i="1"/>
  <c r="AO111" i="1" s="1"/>
  <c r="AM105" i="1"/>
  <c r="AP105" i="1" s="1"/>
  <c r="AN105" i="1"/>
  <c r="AQ105" i="1" s="1"/>
  <c r="AL105" i="1"/>
  <c r="AM99" i="1"/>
  <c r="AP99" i="1" s="1"/>
  <c r="AN99" i="1"/>
  <c r="AQ99" i="1" s="1"/>
  <c r="AL99" i="1"/>
  <c r="AO99" i="1" s="1"/>
  <c r="AM93" i="1"/>
  <c r="AP93" i="1" s="1"/>
  <c r="AN93" i="1"/>
  <c r="AQ93" i="1" s="1"/>
  <c r="AL93" i="1"/>
  <c r="AO93" i="1" s="1"/>
  <c r="AM87" i="1"/>
  <c r="AP87" i="1" s="1"/>
  <c r="AN87" i="1"/>
  <c r="AQ87" i="1" s="1"/>
  <c r="AL87" i="1"/>
  <c r="AO87" i="1" s="1"/>
  <c r="AM81" i="1"/>
  <c r="AP81" i="1" s="1"/>
  <c r="AN81" i="1"/>
  <c r="AQ81" i="1" s="1"/>
  <c r="AL81" i="1"/>
  <c r="AM75" i="1"/>
  <c r="AP75" i="1" s="1"/>
  <c r="AN75" i="1"/>
  <c r="AQ75" i="1" s="1"/>
  <c r="AL75" i="1"/>
  <c r="AO75" i="1" s="1"/>
  <c r="AM69" i="1"/>
  <c r="AP69" i="1" s="1"/>
  <c r="AN69" i="1"/>
  <c r="AQ69" i="1" s="1"/>
  <c r="AL69" i="1"/>
  <c r="AL63" i="1"/>
  <c r="AO63" i="1" s="1"/>
  <c r="AM63" i="1"/>
  <c r="AP63" i="1" s="1"/>
  <c r="AN63" i="1"/>
  <c r="AQ63" i="1" s="1"/>
  <c r="AL57" i="1"/>
  <c r="AM57" i="1"/>
  <c r="AP57" i="1" s="1"/>
  <c r="AN57" i="1"/>
  <c r="AQ57" i="1" s="1"/>
  <c r="AL51" i="1"/>
  <c r="AO51" i="1" s="1"/>
  <c r="AM51" i="1"/>
  <c r="AP51" i="1" s="1"/>
  <c r="AN51" i="1"/>
  <c r="AQ51" i="1" s="1"/>
  <c r="AL45" i="1"/>
  <c r="AM45" i="1"/>
  <c r="AP45" i="1" s="1"/>
  <c r="AN45" i="1"/>
  <c r="AQ45" i="1" s="1"/>
  <c r="AL33" i="1"/>
  <c r="AO33" i="1" s="1"/>
  <c r="AM33" i="1"/>
  <c r="AP33" i="1" s="1"/>
  <c r="AN33" i="1"/>
  <c r="AQ33" i="1" s="1"/>
  <c r="AL27" i="1"/>
  <c r="AM27" i="1"/>
  <c r="AP27" i="1" s="1"/>
  <c r="AN27" i="1"/>
  <c r="AQ27" i="1" s="1"/>
  <c r="AL21" i="1"/>
  <c r="AO21" i="1" s="1"/>
  <c r="AM21" i="1"/>
  <c r="AP21" i="1" s="1"/>
  <c r="AN21" i="1"/>
  <c r="AQ21" i="1" s="1"/>
  <c r="AN261" i="1"/>
  <c r="AQ261" i="1" s="1"/>
  <c r="AL247" i="1"/>
  <c r="AO247" i="1" s="1"/>
  <c r="AN225" i="1"/>
  <c r="AQ225" i="1" s="1"/>
  <c r="AL210" i="1"/>
  <c r="AO210" i="1" s="1"/>
  <c r="AL192" i="1"/>
  <c r="AO192" i="1" s="1"/>
  <c r="AL174" i="1"/>
  <c r="AO174" i="1" s="1"/>
  <c r="AL156" i="1"/>
  <c r="AO156" i="1" s="1"/>
  <c r="AL138" i="1"/>
  <c r="AO138" i="1" s="1"/>
  <c r="AL90" i="1"/>
  <c r="AO90" i="1" s="1"/>
  <c r="AL72" i="1"/>
  <c r="AM47" i="1"/>
  <c r="AP47" i="1" s="1"/>
  <c r="AG160" i="1"/>
  <c r="AH340" i="1"/>
  <c r="AG268" i="1"/>
  <c r="AH328" i="1"/>
  <c r="AG256" i="1"/>
  <c r="AG316" i="1"/>
  <c r="AG244" i="1"/>
  <c r="AG304" i="1"/>
  <c r="AG232" i="1"/>
  <c r="AH364" i="1"/>
  <c r="AG292" i="1"/>
  <c r="AH357" i="1"/>
  <c r="AG280" i="1"/>
  <c r="AH376" i="1"/>
  <c r="AG364" i="1"/>
  <c r="AH352" i="1"/>
  <c r="AG340" i="1"/>
  <c r="AG328" i="1"/>
  <c r="AF316" i="1"/>
  <c r="AF304" i="1"/>
  <c r="AF292" i="1"/>
  <c r="AF280" i="1"/>
  <c r="AF268" i="1"/>
  <c r="AF256" i="1"/>
  <c r="AF244" i="1"/>
  <c r="AH226" i="1"/>
  <c r="AH214" i="1"/>
  <c r="AF160" i="1"/>
  <c r="AG88" i="1"/>
  <c r="AG376" i="1"/>
  <c r="AG352" i="1"/>
  <c r="AH310" i="1"/>
  <c r="AH286" i="1"/>
  <c r="AH262" i="1"/>
  <c r="AH238" i="1"/>
  <c r="AG226" i="1"/>
  <c r="AG214" i="1"/>
  <c r="AF88" i="1"/>
  <c r="AG16" i="1"/>
  <c r="AH346" i="1"/>
  <c r="AH322" i="1"/>
  <c r="AF310" i="1"/>
  <c r="AH298" i="1"/>
  <c r="AF286" i="1"/>
  <c r="AH274" i="1"/>
  <c r="AF262" i="1"/>
  <c r="AH250" i="1"/>
  <c r="AF238" i="1"/>
  <c r="AH208" i="1"/>
  <c r="AG148" i="1"/>
  <c r="AF16" i="1"/>
  <c r="AH370" i="1"/>
  <c r="AH358" i="1"/>
  <c r="AF346" i="1"/>
  <c r="AH334" i="1"/>
  <c r="AF322" i="1"/>
  <c r="AF298" i="1"/>
  <c r="AF274" i="1"/>
  <c r="AF250" i="1"/>
  <c r="AH220" i="1"/>
  <c r="AG208" i="1"/>
  <c r="AF148" i="1"/>
  <c r="AG76" i="1"/>
  <c r="AG30" i="1"/>
  <c r="AF370" i="1"/>
  <c r="AF358" i="1"/>
  <c r="AF334" i="1"/>
  <c r="AH232" i="1"/>
  <c r="AG220" i="1"/>
  <c r="AF76" i="1"/>
  <c r="AF28" i="1"/>
  <c r="AG372" i="1"/>
  <c r="AH372" i="1"/>
  <c r="AG348" i="1"/>
  <c r="AH348" i="1"/>
  <c r="AF336" i="1"/>
  <c r="AG336" i="1"/>
  <c r="AH336" i="1"/>
  <c r="AF324" i="1"/>
  <c r="AG324" i="1"/>
  <c r="AH324" i="1"/>
  <c r="AF312" i="1"/>
  <c r="AG312" i="1"/>
  <c r="AH312" i="1"/>
  <c r="AG282" i="1"/>
  <c r="AH282" i="1"/>
  <c r="AG270" i="1"/>
  <c r="AH270" i="1"/>
  <c r="AG258" i="1"/>
  <c r="AH258" i="1"/>
  <c r="AG246" i="1"/>
  <c r="AH246" i="1"/>
  <c r="AF234" i="1"/>
  <c r="AG234" i="1"/>
  <c r="AH234" i="1"/>
  <c r="AF222" i="1"/>
  <c r="AG222" i="1"/>
  <c r="AH222" i="1"/>
  <c r="AF210" i="1"/>
  <c r="AG210" i="1"/>
  <c r="AH210" i="1"/>
  <c r="AH198" i="1"/>
  <c r="AG198" i="1"/>
  <c r="AF198" i="1"/>
  <c r="AH186" i="1"/>
  <c r="AG186" i="1"/>
  <c r="AF186" i="1"/>
  <c r="AH180" i="1"/>
  <c r="AF180" i="1"/>
  <c r="AG180" i="1"/>
  <c r="AH162" i="1"/>
  <c r="AF162" i="1"/>
  <c r="AG162" i="1"/>
  <c r="AH150" i="1"/>
  <c r="AG150" i="1"/>
  <c r="AF150" i="1"/>
  <c r="AH138" i="1"/>
  <c r="AF138" i="1"/>
  <c r="AH126" i="1"/>
  <c r="AG126" i="1"/>
  <c r="AF126" i="1"/>
  <c r="AH114" i="1"/>
  <c r="AF114" i="1"/>
  <c r="AG114" i="1"/>
  <c r="AH108" i="1"/>
  <c r="AG108" i="1"/>
  <c r="AH96" i="1"/>
  <c r="AF96" i="1"/>
  <c r="AG96" i="1"/>
  <c r="AH90" i="1"/>
  <c r="AF90" i="1"/>
  <c r="AG90" i="1"/>
  <c r="AH78" i="1"/>
  <c r="AG78" i="1"/>
  <c r="AH366" i="1"/>
  <c r="AF348" i="1"/>
  <c r="AF108" i="1"/>
  <c r="AG377" i="1"/>
  <c r="AF377" i="1"/>
  <c r="AH377" i="1"/>
  <c r="AG371" i="1"/>
  <c r="AF371" i="1"/>
  <c r="AG365" i="1"/>
  <c r="AF365" i="1"/>
  <c r="AH365" i="1"/>
  <c r="AG359" i="1"/>
  <c r="AF359" i="1"/>
  <c r="AG353" i="1"/>
  <c r="AF353" i="1"/>
  <c r="AH353" i="1"/>
  <c r="AG347" i="1"/>
  <c r="AF347" i="1"/>
  <c r="AG341" i="1"/>
  <c r="AF341" i="1"/>
  <c r="AH341" i="1"/>
  <c r="AG335" i="1"/>
  <c r="AF335" i="1"/>
  <c r="AG329" i="1"/>
  <c r="AF329" i="1"/>
  <c r="AH329" i="1"/>
  <c r="AG323" i="1"/>
  <c r="AF323" i="1"/>
  <c r="AH323" i="1"/>
  <c r="AG317" i="1"/>
  <c r="AF317" i="1"/>
  <c r="AH317" i="1"/>
  <c r="AG311" i="1"/>
  <c r="AF311" i="1"/>
  <c r="AH311" i="1"/>
  <c r="AG305" i="1"/>
  <c r="AF305" i="1"/>
  <c r="AH305" i="1"/>
  <c r="AG299" i="1"/>
  <c r="AF299" i="1"/>
  <c r="AH299" i="1"/>
  <c r="AG293" i="1"/>
  <c r="AF293" i="1"/>
  <c r="AH293" i="1"/>
  <c r="AG287" i="1"/>
  <c r="AF287" i="1"/>
  <c r="AH287" i="1"/>
  <c r="AG281" i="1"/>
  <c r="AF281" i="1"/>
  <c r="AH281" i="1"/>
  <c r="AG275" i="1"/>
  <c r="AF275" i="1"/>
  <c r="AH275" i="1"/>
  <c r="AG269" i="1"/>
  <c r="AF269" i="1"/>
  <c r="AH269" i="1"/>
  <c r="AG263" i="1"/>
  <c r="AF263" i="1"/>
  <c r="AH263" i="1"/>
  <c r="AG257" i="1"/>
  <c r="AF257" i="1"/>
  <c r="AH257" i="1"/>
  <c r="AG251" i="1"/>
  <c r="AF251" i="1"/>
  <c r="AH251" i="1"/>
  <c r="AG245" i="1"/>
  <c r="AF245" i="1"/>
  <c r="AH245" i="1"/>
  <c r="AG239" i="1"/>
  <c r="AF239" i="1"/>
  <c r="AH239" i="1"/>
  <c r="AG233" i="1"/>
  <c r="AF233" i="1"/>
  <c r="AG227" i="1"/>
  <c r="AF227" i="1"/>
  <c r="AG221" i="1"/>
  <c r="AF221" i="1"/>
  <c r="AG215" i="1"/>
  <c r="AF215" i="1"/>
  <c r="AG209" i="1"/>
  <c r="AF209" i="1"/>
  <c r="AG203" i="1"/>
  <c r="AH203" i="1"/>
  <c r="AH197" i="1"/>
  <c r="AF197" i="1"/>
  <c r="AG197" i="1"/>
  <c r="AG191" i="1"/>
  <c r="AF191" i="1"/>
  <c r="AH191" i="1"/>
  <c r="AH185" i="1"/>
  <c r="AG185" i="1"/>
  <c r="AG179" i="1"/>
  <c r="AF179" i="1"/>
  <c r="AH179" i="1"/>
  <c r="AH173" i="1"/>
  <c r="AG173" i="1"/>
  <c r="AH167" i="1"/>
  <c r="AF167" i="1"/>
  <c r="AG167" i="1"/>
  <c r="AH161" i="1"/>
  <c r="AF161" i="1"/>
  <c r="AG161" i="1"/>
  <c r="AG155" i="1"/>
  <c r="AF155" i="1"/>
  <c r="AH149" i="1"/>
  <c r="AG149" i="1"/>
  <c r="AF149" i="1"/>
  <c r="AH143" i="1"/>
  <c r="AG143" i="1"/>
  <c r="AH137" i="1"/>
  <c r="AF137" i="1"/>
  <c r="AG137" i="1"/>
  <c r="AF131" i="1"/>
  <c r="AG131" i="1"/>
  <c r="AH131" i="1"/>
  <c r="AH125" i="1"/>
  <c r="AF125" i="1"/>
  <c r="AF119" i="1"/>
  <c r="AG119" i="1"/>
  <c r="AH119" i="1"/>
  <c r="AH113" i="1"/>
  <c r="AF113" i="1"/>
  <c r="AG113" i="1"/>
  <c r="AG107" i="1"/>
  <c r="AF107" i="1"/>
  <c r="AH107" i="1"/>
  <c r="AH101" i="1"/>
  <c r="AG101" i="1"/>
  <c r="AF101" i="1"/>
  <c r="AH95" i="1"/>
  <c r="AF95" i="1"/>
  <c r="AH89" i="1"/>
  <c r="AF89" i="1"/>
  <c r="AG89" i="1"/>
  <c r="AG83" i="1"/>
  <c r="AF83" i="1"/>
  <c r="AH83" i="1"/>
  <c r="AH77" i="1"/>
  <c r="AG77" i="1"/>
  <c r="AF77" i="1"/>
  <c r="AH71" i="1"/>
  <c r="AF71" i="1"/>
  <c r="AG71" i="1"/>
  <c r="AH65" i="1"/>
  <c r="AG65" i="1"/>
  <c r="AF59" i="1"/>
  <c r="AG59" i="1"/>
  <c r="AH59" i="1"/>
  <c r="AH53" i="1"/>
  <c r="AF53" i="1"/>
  <c r="AG53" i="1"/>
  <c r="AF47" i="1"/>
  <c r="AG47" i="1"/>
  <c r="AH41" i="1"/>
  <c r="AF41" i="1"/>
  <c r="AG41" i="1"/>
  <c r="AG35" i="1"/>
  <c r="AH35" i="1"/>
  <c r="AH29" i="1"/>
  <c r="AG29" i="1"/>
  <c r="AF29" i="1"/>
  <c r="AH23" i="1"/>
  <c r="AF23" i="1"/>
  <c r="AG23" i="1"/>
  <c r="AH17" i="1"/>
  <c r="AF17" i="1"/>
  <c r="AG11" i="1"/>
  <c r="AF11" i="1"/>
  <c r="AH11" i="1"/>
  <c r="AG374" i="1"/>
  <c r="AF366" i="1"/>
  <c r="AF357" i="1"/>
  <c r="AH347" i="1"/>
  <c r="AF343" i="1"/>
  <c r="AG338" i="1"/>
  <c r="AF282" i="1"/>
  <c r="AF258" i="1"/>
  <c r="AH233" i="1"/>
  <c r="AH215" i="1"/>
  <c r="AF173" i="1"/>
  <c r="AH155" i="1"/>
  <c r="AF143" i="1"/>
  <c r="AF35" i="1"/>
  <c r="AG17" i="1"/>
  <c r="AG360" i="1"/>
  <c r="AH360" i="1"/>
  <c r="AG330" i="1"/>
  <c r="AH330" i="1"/>
  <c r="AG318" i="1"/>
  <c r="AH318" i="1"/>
  <c r="AF300" i="1"/>
  <c r="AG300" i="1"/>
  <c r="AH300" i="1"/>
  <c r="AF276" i="1"/>
  <c r="AG276" i="1"/>
  <c r="AH276" i="1"/>
  <c r="AF264" i="1"/>
  <c r="AG264" i="1"/>
  <c r="AH264" i="1"/>
  <c r="AF252" i="1"/>
  <c r="AG252" i="1"/>
  <c r="AH252" i="1"/>
  <c r="AF240" i="1"/>
  <c r="AG240" i="1"/>
  <c r="AH240" i="1"/>
  <c r="AF228" i="1"/>
  <c r="AG228" i="1"/>
  <c r="AH228" i="1"/>
  <c r="AF216" i="1"/>
  <c r="AG216" i="1"/>
  <c r="AH216" i="1"/>
  <c r="AH204" i="1"/>
  <c r="AF204" i="1"/>
  <c r="AG204" i="1"/>
  <c r="AH192" i="1"/>
  <c r="AG192" i="1"/>
  <c r="AH174" i="1"/>
  <c r="AF174" i="1"/>
  <c r="AG174" i="1"/>
  <c r="AH168" i="1"/>
  <c r="AF168" i="1"/>
  <c r="AH156" i="1"/>
  <c r="AF156" i="1"/>
  <c r="AG156" i="1"/>
  <c r="AH144" i="1"/>
  <c r="AG144" i="1"/>
  <c r="AF144" i="1"/>
  <c r="AH132" i="1"/>
  <c r="AF132" i="1"/>
  <c r="AG132" i="1"/>
  <c r="AH120" i="1"/>
  <c r="AG120" i="1"/>
  <c r="AF120" i="1"/>
  <c r="AH102" i="1"/>
  <c r="AF102" i="1"/>
  <c r="AG102" i="1"/>
  <c r="AH84" i="1"/>
  <c r="AF84" i="1"/>
  <c r="AG84" i="1"/>
  <c r="AF9" i="1"/>
  <c r="AH369" i="1"/>
  <c r="AF360" i="1"/>
  <c r="AH342" i="1"/>
  <c r="AF338" i="1"/>
  <c r="AF330" i="1"/>
  <c r="AG168" i="1"/>
  <c r="AG138" i="1"/>
  <c r="AG306" i="1"/>
  <c r="AH306" i="1"/>
  <c r="AG375" i="1"/>
  <c r="AF375" i="1"/>
  <c r="AG363" i="1"/>
  <c r="AF363" i="1"/>
  <c r="AG351" i="1"/>
  <c r="AF351" i="1"/>
  <c r="AG339" i="1"/>
  <c r="AF339" i="1"/>
  <c r="AG333" i="1"/>
  <c r="AF333" i="1"/>
  <c r="AH333" i="1"/>
  <c r="AG327" i="1"/>
  <c r="AF327" i="1"/>
  <c r="AG321" i="1"/>
  <c r="AF321" i="1"/>
  <c r="AH321" i="1"/>
  <c r="AG315" i="1"/>
  <c r="AF315" i="1"/>
  <c r="AG309" i="1"/>
  <c r="AF309" i="1"/>
  <c r="AH309" i="1"/>
  <c r="AG303" i="1"/>
  <c r="AF303" i="1"/>
  <c r="AG297" i="1"/>
  <c r="AF297" i="1"/>
  <c r="AH297" i="1"/>
  <c r="AG291" i="1"/>
  <c r="AF291" i="1"/>
  <c r="AG285" i="1"/>
  <c r="AF285" i="1"/>
  <c r="AH285" i="1"/>
  <c r="AG279" i="1"/>
  <c r="AF279" i="1"/>
  <c r="AG273" i="1"/>
  <c r="AF273" i="1"/>
  <c r="AH273" i="1"/>
  <c r="AG267" i="1"/>
  <c r="AF267" i="1"/>
  <c r="AG261" i="1"/>
  <c r="AF261" i="1"/>
  <c r="AH261" i="1"/>
  <c r="AG255" i="1"/>
  <c r="AF255" i="1"/>
  <c r="AG249" i="1"/>
  <c r="AF249" i="1"/>
  <c r="AH249" i="1"/>
  <c r="AG243" i="1"/>
  <c r="AF243" i="1"/>
  <c r="AG237" i="1"/>
  <c r="AF237" i="1"/>
  <c r="AH237" i="1"/>
  <c r="AG231" i="1"/>
  <c r="AF231" i="1"/>
  <c r="AH231" i="1"/>
  <c r="AG225" i="1"/>
  <c r="AF225" i="1"/>
  <c r="AH225" i="1"/>
  <c r="AG219" i="1"/>
  <c r="AF219" i="1"/>
  <c r="AH219" i="1"/>
  <c r="AG213" i="1"/>
  <c r="AF213" i="1"/>
  <c r="AH213" i="1"/>
  <c r="AG207" i="1"/>
  <c r="AF207" i="1"/>
  <c r="AH207" i="1"/>
  <c r="AF201" i="1"/>
  <c r="AG201" i="1"/>
  <c r="AH201" i="1"/>
  <c r="AG195" i="1"/>
  <c r="AF195" i="1"/>
  <c r="AF189" i="1"/>
  <c r="AG189" i="1"/>
  <c r="AH189" i="1"/>
  <c r="AG183" i="1"/>
  <c r="AF183" i="1"/>
  <c r="AH183" i="1"/>
  <c r="AH177" i="1"/>
  <c r="AF177" i="1"/>
  <c r="AG171" i="1"/>
  <c r="AF171" i="1"/>
  <c r="AH171" i="1"/>
  <c r="AF165" i="1"/>
  <c r="AG165" i="1"/>
  <c r="AH165" i="1"/>
  <c r="AG159" i="1"/>
  <c r="AF159" i="1"/>
  <c r="AH159" i="1"/>
  <c r="AG153" i="1"/>
  <c r="AF153" i="1"/>
  <c r="AH153" i="1"/>
  <c r="AG147" i="1"/>
  <c r="AH147" i="1"/>
  <c r="AH141" i="1"/>
  <c r="AF141" i="1"/>
  <c r="AG141" i="1"/>
  <c r="AG135" i="1"/>
  <c r="AF135" i="1"/>
  <c r="AH135" i="1"/>
  <c r="AG129" i="1"/>
  <c r="AF129" i="1"/>
  <c r="AG123" i="1"/>
  <c r="AH123" i="1"/>
  <c r="AF123" i="1"/>
  <c r="AH117" i="1"/>
  <c r="AG117" i="1"/>
  <c r="AG111" i="1"/>
  <c r="AF111" i="1"/>
  <c r="AH111" i="1"/>
  <c r="AF105" i="1"/>
  <c r="AG105" i="1"/>
  <c r="AH105" i="1"/>
  <c r="AG99" i="1"/>
  <c r="AF99" i="1"/>
  <c r="AF93" i="1"/>
  <c r="AG93" i="1"/>
  <c r="AH93" i="1"/>
  <c r="AG87" i="1"/>
  <c r="AF87" i="1"/>
  <c r="AH87" i="1"/>
  <c r="AG81" i="1"/>
  <c r="AF81" i="1"/>
  <c r="AH81" i="1"/>
  <c r="AG75" i="1"/>
  <c r="AH75" i="1"/>
  <c r="AF75" i="1"/>
  <c r="AH69" i="1"/>
  <c r="AF69" i="1"/>
  <c r="AG63" i="1"/>
  <c r="AF63" i="1"/>
  <c r="AH63" i="1"/>
  <c r="AG57" i="1"/>
  <c r="AF57" i="1"/>
  <c r="AH57" i="1"/>
  <c r="AG51" i="1"/>
  <c r="AH51" i="1"/>
  <c r="AF51" i="1"/>
  <c r="AH45" i="1"/>
  <c r="AF45" i="1"/>
  <c r="AG45" i="1"/>
  <c r="AG39" i="1"/>
  <c r="AH39" i="1"/>
  <c r="AF33" i="1"/>
  <c r="AG33" i="1"/>
  <c r="AH33" i="1"/>
  <c r="AG27" i="1"/>
  <c r="AF27" i="1"/>
  <c r="AH27" i="1"/>
  <c r="AF21" i="1"/>
  <c r="AG21" i="1"/>
  <c r="AG15" i="1"/>
  <c r="AF15" i="1"/>
  <c r="AH15" i="1"/>
  <c r="AG9" i="1"/>
  <c r="AF373" i="1"/>
  <c r="AF369" i="1"/>
  <c r="AG350" i="1"/>
  <c r="AF342" i="1"/>
  <c r="AH99" i="1"/>
  <c r="AG69" i="1"/>
  <c r="AG294" i="1"/>
  <c r="AH294" i="1"/>
  <c r="AH374" i="1"/>
  <c r="AH368" i="1"/>
  <c r="AF368" i="1"/>
  <c r="AH362" i="1"/>
  <c r="AH356" i="1"/>
  <c r="AF356" i="1"/>
  <c r="AH344" i="1"/>
  <c r="AF344" i="1"/>
  <c r="AH332" i="1"/>
  <c r="AF332" i="1"/>
  <c r="AF326" i="1"/>
  <c r="AG326" i="1"/>
  <c r="AH326" i="1"/>
  <c r="AH320" i="1"/>
  <c r="AF320" i="1"/>
  <c r="AF314" i="1"/>
  <c r="AG314" i="1"/>
  <c r="AH314" i="1"/>
  <c r="AH308" i="1"/>
  <c r="AF308" i="1"/>
  <c r="AF302" i="1"/>
  <c r="AG302" i="1"/>
  <c r="AH302" i="1"/>
  <c r="AH296" i="1"/>
  <c r="AF296" i="1"/>
  <c r="AF290" i="1"/>
  <c r="AG290" i="1"/>
  <c r="AH290" i="1"/>
  <c r="AH284" i="1"/>
  <c r="AF284" i="1"/>
  <c r="AF278" i="1"/>
  <c r="AG278" i="1"/>
  <c r="AH278" i="1"/>
  <c r="AH272" i="1"/>
  <c r="AF272" i="1"/>
  <c r="AF266" i="1"/>
  <c r="AG266" i="1"/>
  <c r="AH266" i="1"/>
  <c r="AH260" i="1"/>
  <c r="AF260" i="1"/>
  <c r="AF254" i="1"/>
  <c r="AG254" i="1"/>
  <c r="AH254" i="1"/>
  <c r="AH248" i="1"/>
  <c r="AF248" i="1"/>
  <c r="AF242" i="1"/>
  <c r="AG242" i="1"/>
  <c r="AH242" i="1"/>
  <c r="AH236" i="1"/>
  <c r="AF236" i="1"/>
  <c r="AF230" i="1"/>
  <c r="AG230" i="1"/>
  <c r="AF224" i="1"/>
  <c r="AG224" i="1"/>
  <c r="AF218" i="1"/>
  <c r="AG218" i="1"/>
  <c r="AF212" i="1"/>
  <c r="AG212" i="1"/>
  <c r="AH206" i="1"/>
  <c r="AF206" i="1"/>
  <c r="AH200" i="1"/>
  <c r="AF200" i="1"/>
  <c r="AG200" i="1"/>
  <c r="AH194" i="1"/>
  <c r="AF194" i="1"/>
  <c r="AG194" i="1"/>
  <c r="AH188" i="1"/>
  <c r="AF188" i="1"/>
  <c r="AH182" i="1"/>
  <c r="AF182" i="1"/>
  <c r="AG182" i="1"/>
  <c r="AH176" i="1"/>
  <c r="AF176" i="1"/>
  <c r="AG176" i="1"/>
  <c r="AH170" i="1"/>
  <c r="AG170" i="1"/>
  <c r="AF170" i="1"/>
  <c r="AH164" i="1"/>
  <c r="AF164" i="1"/>
  <c r="AH158" i="1"/>
  <c r="AF158" i="1"/>
  <c r="AG158" i="1"/>
  <c r="AH152" i="1"/>
  <c r="AF152" i="1"/>
  <c r="AG152" i="1"/>
  <c r="AH146" i="1"/>
  <c r="AG146" i="1"/>
  <c r="AF146" i="1"/>
  <c r="AH140" i="1"/>
  <c r="AF140" i="1"/>
  <c r="AG140" i="1"/>
  <c r="AH134" i="1"/>
  <c r="AG134" i="1"/>
  <c r="AH128" i="1"/>
  <c r="AF128" i="1"/>
  <c r="AG128" i="1"/>
  <c r="AH122" i="1"/>
  <c r="AF122" i="1"/>
  <c r="AG122" i="1"/>
  <c r="AH116" i="1"/>
  <c r="AF116" i="1"/>
  <c r="AG116" i="1"/>
  <c r="AH110" i="1"/>
  <c r="AF110" i="1"/>
  <c r="AG110" i="1"/>
  <c r="AH104" i="1"/>
  <c r="AF104" i="1"/>
  <c r="AG104" i="1"/>
  <c r="AH98" i="1"/>
  <c r="AG98" i="1"/>
  <c r="AF98" i="1"/>
  <c r="AH92" i="1"/>
  <c r="AF92" i="1"/>
  <c r="AG92" i="1"/>
  <c r="AH86" i="1"/>
  <c r="AF86" i="1"/>
  <c r="AH80" i="1"/>
  <c r="AF80" i="1"/>
  <c r="AG80" i="1"/>
  <c r="AH74" i="1"/>
  <c r="AG74" i="1"/>
  <c r="AF74" i="1"/>
  <c r="AH68" i="1"/>
  <c r="AF68" i="1"/>
  <c r="AG68" i="1"/>
  <c r="AH62" i="1"/>
  <c r="AF62" i="1"/>
  <c r="AG62" i="1"/>
  <c r="AH56" i="1"/>
  <c r="AF56" i="1"/>
  <c r="AH50" i="1"/>
  <c r="AF50" i="1"/>
  <c r="AG50" i="1"/>
  <c r="AH44" i="1"/>
  <c r="AF44" i="1"/>
  <c r="AG44" i="1"/>
  <c r="AH38" i="1"/>
  <c r="AF38" i="1"/>
  <c r="AG38" i="1"/>
  <c r="AH32" i="1"/>
  <c r="AF32" i="1"/>
  <c r="AG32" i="1"/>
  <c r="AH26" i="1"/>
  <c r="AG26" i="1"/>
  <c r="AH20" i="1"/>
  <c r="AF20" i="1"/>
  <c r="AG20" i="1"/>
  <c r="AH14" i="1"/>
  <c r="AF14" i="1"/>
  <c r="AG14" i="1"/>
  <c r="AF372" i="1"/>
  <c r="AG368" i="1"/>
  <c r="AH363" i="1"/>
  <c r="AH354" i="1"/>
  <c r="AF350" i="1"/>
  <c r="AH345" i="1"/>
  <c r="AF318" i="1"/>
  <c r="AF294" i="1"/>
  <c r="AF270" i="1"/>
  <c r="AF246" i="1"/>
  <c r="AH230" i="1"/>
  <c r="AH212" i="1"/>
  <c r="AG164" i="1"/>
  <c r="AF134" i="1"/>
  <c r="AF117" i="1"/>
  <c r="AF78" i="1"/>
  <c r="AF26" i="1"/>
  <c r="AF288" i="1"/>
  <c r="AG288" i="1"/>
  <c r="AH288" i="1"/>
  <c r="AG373" i="1"/>
  <c r="AH373" i="1"/>
  <c r="AG367" i="1"/>
  <c r="AH367" i="1"/>
  <c r="AG361" i="1"/>
  <c r="AH361" i="1"/>
  <c r="AG355" i="1"/>
  <c r="AH355" i="1"/>
  <c r="AG349" i="1"/>
  <c r="AH349" i="1"/>
  <c r="AG343" i="1"/>
  <c r="AH343" i="1"/>
  <c r="AG337" i="1"/>
  <c r="AH337" i="1"/>
  <c r="AG331" i="1"/>
  <c r="AF331" i="1"/>
  <c r="AH331" i="1"/>
  <c r="AG325" i="1"/>
  <c r="AH325" i="1"/>
  <c r="AG319" i="1"/>
  <c r="AF319" i="1"/>
  <c r="AH319" i="1"/>
  <c r="AG313" i="1"/>
  <c r="AH313" i="1"/>
  <c r="AG307" i="1"/>
  <c r="AF307" i="1"/>
  <c r="AH307" i="1"/>
  <c r="AG301" i="1"/>
  <c r="AH301" i="1"/>
  <c r="AG295" i="1"/>
  <c r="AF295" i="1"/>
  <c r="AH295" i="1"/>
  <c r="AG289" i="1"/>
  <c r="AH289" i="1"/>
  <c r="AG283" i="1"/>
  <c r="AF283" i="1"/>
  <c r="AH283" i="1"/>
  <c r="AG277" i="1"/>
  <c r="AH277" i="1"/>
  <c r="AG271" i="1"/>
  <c r="AF271" i="1"/>
  <c r="AH271" i="1"/>
  <c r="AG265" i="1"/>
  <c r="AH265" i="1"/>
  <c r="AG259" i="1"/>
  <c r="AF259" i="1"/>
  <c r="AH259" i="1"/>
  <c r="AG253" i="1"/>
  <c r="AH253" i="1"/>
  <c r="AG247" i="1"/>
  <c r="AF247" i="1"/>
  <c r="AH247" i="1"/>
  <c r="AG241" i="1"/>
  <c r="AH241" i="1"/>
  <c r="AG235" i="1"/>
  <c r="AF235" i="1"/>
  <c r="AH235" i="1"/>
  <c r="AG229" i="1"/>
  <c r="AF229" i="1"/>
  <c r="AH229" i="1"/>
  <c r="AG223" i="1"/>
  <c r="AF223" i="1"/>
  <c r="AH223" i="1"/>
  <c r="AG217" i="1"/>
  <c r="AF217" i="1"/>
  <c r="AH217" i="1"/>
  <c r="AG211" i="1"/>
  <c r="AF211" i="1"/>
  <c r="AH211" i="1"/>
  <c r="AH205" i="1"/>
  <c r="AF205" i="1"/>
  <c r="AG205" i="1"/>
  <c r="AH199" i="1"/>
  <c r="AF199" i="1"/>
  <c r="AH193" i="1"/>
  <c r="AF193" i="1"/>
  <c r="AG193" i="1"/>
  <c r="AF187" i="1"/>
  <c r="AG187" i="1"/>
  <c r="AH187" i="1"/>
  <c r="AH181" i="1"/>
  <c r="AF181" i="1"/>
  <c r="AG175" i="1"/>
  <c r="AF175" i="1"/>
  <c r="AH175" i="1"/>
  <c r="AF169" i="1"/>
  <c r="AH169" i="1"/>
  <c r="AG169" i="1"/>
  <c r="AH163" i="1"/>
  <c r="AF163" i="1"/>
  <c r="AG163" i="1"/>
  <c r="AF157" i="1"/>
  <c r="AG157" i="1"/>
  <c r="AH157" i="1"/>
  <c r="AH151" i="1"/>
  <c r="AF151" i="1"/>
  <c r="AF145" i="1"/>
  <c r="AG145" i="1"/>
  <c r="AH145" i="1"/>
  <c r="AF139" i="1"/>
  <c r="AG139" i="1"/>
  <c r="AH139" i="1"/>
  <c r="AF133" i="1"/>
  <c r="AG133" i="1"/>
  <c r="AH133" i="1"/>
  <c r="AG127" i="1"/>
  <c r="AF127" i="1"/>
  <c r="AH127" i="1"/>
  <c r="AF121" i="1"/>
  <c r="AH121" i="1"/>
  <c r="AH115" i="1"/>
  <c r="AF115" i="1"/>
  <c r="AG115" i="1"/>
  <c r="AF109" i="1"/>
  <c r="AG109" i="1"/>
  <c r="AH109" i="1"/>
  <c r="AG103" i="1"/>
  <c r="AF103" i="1"/>
  <c r="AF97" i="1"/>
  <c r="AH97" i="1"/>
  <c r="AG97" i="1"/>
  <c r="AH91" i="1"/>
  <c r="AG91" i="1"/>
  <c r="AF85" i="1"/>
  <c r="AG85" i="1"/>
  <c r="AH85" i="1"/>
  <c r="AF79" i="1"/>
  <c r="AG79" i="1"/>
  <c r="AH79" i="1"/>
  <c r="AF73" i="1"/>
  <c r="AG73" i="1"/>
  <c r="AF67" i="1"/>
  <c r="AG67" i="1"/>
  <c r="AH67" i="1"/>
  <c r="AF61" i="1"/>
  <c r="AG61" i="1"/>
  <c r="AH61" i="1"/>
  <c r="AG55" i="1"/>
  <c r="AF55" i="1"/>
  <c r="AH55" i="1"/>
  <c r="AF49" i="1"/>
  <c r="AH49" i="1"/>
  <c r="AG49" i="1"/>
  <c r="AH43" i="1"/>
  <c r="AF43" i="1"/>
  <c r="AF37" i="1"/>
  <c r="AG37" i="1"/>
  <c r="AH37" i="1"/>
  <c r="AG31" i="1"/>
  <c r="AF31" i="1"/>
  <c r="AH31" i="1"/>
  <c r="AF25" i="1"/>
  <c r="AH25" i="1"/>
  <c r="AG25" i="1"/>
  <c r="AH19" i="1"/>
  <c r="AF19" i="1"/>
  <c r="AG19" i="1"/>
  <c r="AF13" i="1"/>
  <c r="AH13" i="1"/>
  <c r="AH371" i="1"/>
  <c r="AF367" i="1"/>
  <c r="AG362" i="1"/>
  <c r="AF354" i="1"/>
  <c r="AF349" i="1"/>
  <c r="AF345" i="1"/>
  <c r="AH327" i="1"/>
  <c r="AH303" i="1"/>
  <c r="AH279" i="1"/>
  <c r="AH255" i="1"/>
  <c r="AH227" i="1"/>
  <c r="AH209" i="1"/>
  <c r="AG181" i="1"/>
  <c r="AH129" i="1"/>
  <c r="AF91" i="1"/>
  <c r="AH202" i="1"/>
  <c r="AG202" i="1"/>
  <c r="AH196" i="1"/>
  <c r="AF196" i="1"/>
  <c r="AH190" i="1"/>
  <c r="AG190" i="1"/>
  <c r="AH184" i="1"/>
  <c r="AF184" i="1"/>
  <c r="AH178" i="1"/>
  <c r="AG178" i="1"/>
  <c r="AF178" i="1"/>
  <c r="AH172" i="1"/>
  <c r="AG172" i="1"/>
  <c r="AH166" i="1"/>
  <c r="AG166" i="1"/>
  <c r="AH154" i="1"/>
  <c r="AG154" i="1"/>
  <c r="AH142" i="1"/>
  <c r="AG142" i="1"/>
  <c r="AH136" i="1"/>
  <c r="AF136" i="1"/>
  <c r="AH130" i="1"/>
  <c r="AG130" i="1"/>
  <c r="AF130" i="1"/>
  <c r="AH124" i="1"/>
  <c r="AG124" i="1"/>
  <c r="AH118" i="1"/>
  <c r="AG118" i="1"/>
  <c r="AH112" i="1"/>
  <c r="AF112" i="1"/>
  <c r="AH106" i="1"/>
  <c r="AG106" i="1"/>
  <c r="AF106" i="1"/>
  <c r="AH100" i="1"/>
  <c r="AG100" i="1"/>
  <c r="AH94" i="1"/>
  <c r="AG94" i="1"/>
  <c r="AH82" i="1"/>
  <c r="AG82" i="1"/>
  <c r="AH70" i="1"/>
  <c r="AG70" i="1"/>
  <c r="AH64" i="1"/>
  <c r="AF64" i="1"/>
  <c r="AH58" i="1"/>
  <c r="AG58" i="1"/>
  <c r="AF58" i="1"/>
  <c r="AH52" i="1"/>
  <c r="AG52" i="1"/>
  <c r="AH46" i="1"/>
  <c r="AG46" i="1"/>
  <c r="AH40" i="1"/>
  <c r="AF40" i="1"/>
  <c r="AH34" i="1"/>
  <c r="AG34" i="1"/>
  <c r="AF34" i="1"/>
  <c r="AG370" i="1"/>
  <c r="AG358" i="1"/>
  <c r="AG334" i="1"/>
  <c r="AF202" i="1"/>
  <c r="AG184" i="1"/>
  <c r="AF172" i="1"/>
  <c r="AF142" i="1"/>
  <c r="AF94" i="1"/>
  <c r="AG64" i="1"/>
  <c r="AG42" i="1"/>
  <c r="AF30" i="1"/>
  <c r="AG24" i="1"/>
  <c r="AG36" i="1"/>
  <c r="AH72" i="1"/>
  <c r="AG72" i="1"/>
  <c r="AH66" i="1"/>
  <c r="AF66" i="1"/>
  <c r="AH60" i="1"/>
  <c r="AF60" i="1"/>
  <c r="AH54" i="1"/>
  <c r="AG54" i="1"/>
  <c r="AH48" i="1"/>
  <c r="AG48" i="1"/>
  <c r="AH42" i="1"/>
  <c r="AH36" i="1"/>
  <c r="AH24" i="1"/>
  <c r="AH18" i="1"/>
  <c r="AF18" i="1"/>
  <c r="AH12" i="1"/>
  <c r="AF12" i="1"/>
  <c r="AF352" i="1"/>
  <c r="AF48" i="1"/>
  <c r="AG18" i="1"/>
  <c r="AH22" i="1"/>
  <c r="AG22" i="1"/>
  <c r="AH10" i="1"/>
  <c r="AG10" i="1"/>
  <c r="AG28" i="1"/>
  <c r="U36" i="8"/>
  <c r="R31" i="11"/>
  <c r="R23" i="11"/>
  <c r="Q12" i="11"/>
  <c r="Q18" i="11"/>
  <c r="R15" i="11"/>
  <c r="Q17" i="11"/>
  <c r="Q11" i="11"/>
  <c r="R43" i="11"/>
  <c r="R41" i="11"/>
  <c r="Q35" i="11"/>
  <c r="Q40" i="11"/>
  <c r="Q36" i="11"/>
  <c r="R27" i="11"/>
  <c r="R25" i="11"/>
  <c r="Q30" i="11"/>
  <c r="Q24" i="11"/>
  <c r="Q20" i="11"/>
  <c r="R18" i="11"/>
  <c r="Q29" i="11"/>
  <c r="R16" i="11"/>
  <c r="R37" i="11"/>
  <c r="R34" i="11"/>
  <c r="Q21" i="11"/>
  <c r="Q41" i="11"/>
  <c r="Q39" i="11"/>
  <c r="Q37" i="11"/>
  <c r="Q32" i="11"/>
  <c r="R30" i="11"/>
  <c r="R24" i="11"/>
  <c r="R13" i="11"/>
  <c r="R36" i="11"/>
  <c r="R42" i="11"/>
  <c r="R33" i="11"/>
  <c r="Q23" i="11"/>
  <c r="Q42" i="11"/>
  <c r="Q25" i="11"/>
  <c r="R14" i="11"/>
  <c r="R12" i="11"/>
  <c r="Q27" i="11"/>
  <c r="R19" i="11"/>
  <c r="R32" i="11"/>
  <c r="Q28" i="11"/>
  <c r="Q19" i="11"/>
  <c r="Q14" i="11"/>
  <c r="Q43" i="11"/>
  <c r="Q33" i="11"/>
  <c r="Q44" i="11"/>
  <c r="R39" i="11"/>
  <c r="Q34" i="11"/>
  <c r="Q31" i="11"/>
  <c r="Q26" i="11"/>
  <c r="R21" i="11"/>
  <c r="Q16" i="11"/>
  <c r="Q13" i="11"/>
  <c r="R29" i="11"/>
  <c r="Q22" i="11"/>
  <c r="R40" i="11"/>
  <c r="R38" i="11"/>
  <c r="R35" i="11"/>
  <c r="R22" i="11"/>
  <c r="R20" i="11"/>
  <c r="R17" i="11"/>
  <c r="Q38" i="11"/>
  <c r="R44" i="11"/>
  <c r="R28" i="11"/>
  <c r="R26" i="11"/>
  <c r="Q15" i="11"/>
  <c r="U35" i="8"/>
  <c r="R7" i="11"/>
  <c r="R10" i="11"/>
  <c r="Q7" i="11"/>
  <c r="R8" i="11"/>
  <c r="Q8" i="11"/>
  <c r="R9" i="11"/>
  <c r="Q9" i="11"/>
  <c r="Q10" i="11"/>
  <c r="R11" i="11"/>
  <c r="T17" i="11"/>
  <c r="I16" i="11" s="1"/>
  <c r="Q6" i="11"/>
  <c r="R6" i="11"/>
  <c r="AT337" i="1" l="1"/>
  <c r="R337" i="1" s="1"/>
  <c r="AT211" i="1"/>
  <c r="R211" i="1" s="1"/>
  <c r="AT210" i="1"/>
  <c r="R210" i="1" s="1"/>
  <c r="AT368" i="1"/>
  <c r="R368" i="1" s="1"/>
  <c r="AT59" i="1"/>
  <c r="R59" i="1" s="1"/>
  <c r="AT19" i="1"/>
  <c r="R19" i="1" s="1"/>
  <c r="AT55" i="1"/>
  <c r="R55" i="1" s="1"/>
  <c r="AT127" i="1"/>
  <c r="R127" i="1" s="1"/>
  <c r="AT181" i="1"/>
  <c r="R181" i="1" s="1"/>
  <c r="AT193" i="1"/>
  <c r="R193" i="1" s="1"/>
  <c r="AT205" i="1"/>
  <c r="R205" i="1" s="1"/>
  <c r="AT236" i="1"/>
  <c r="R236" i="1" s="1"/>
  <c r="AT248" i="1"/>
  <c r="R248" i="1" s="1"/>
  <c r="AT302" i="1"/>
  <c r="R302" i="1" s="1"/>
  <c r="AT346" i="1"/>
  <c r="R346" i="1" s="1"/>
  <c r="AT364" i="1"/>
  <c r="R364" i="1" s="1"/>
  <c r="AT297" i="1"/>
  <c r="R297" i="1" s="1"/>
  <c r="AT317" i="1"/>
  <c r="R317" i="1" s="1"/>
  <c r="AT353" i="1"/>
  <c r="R353" i="1" s="1"/>
  <c r="AT315" i="1"/>
  <c r="R315" i="1" s="1"/>
  <c r="AT282" i="1"/>
  <c r="R282" i="1" s="1"/>
  <c r="AT247" i="1"/>
  <c r="R247" i="1" s="1"/>
  <c r="AT307" i="1"/>
  <c r="R307" i="1" s="1"/>
  <c r="AT349" i="1"/>
  <c r="R349" i="1" s="1"/>
  <c r="AT361" i="1"/>
  <c r="R361" i="1" s="1"/>
  <c r="AT373" i="1"/>
  <c r="R373" i="1" s="1"/>
  <c r="AT188" i="1"/>
  <c r="R188" i="1" s="1"/>
  <c r="AT212" i="1"/>
  <c r="R212" i="1" s="1"/>
  <c r="AT222" i="1"/>
  <c r="R222" i="1" s="1"/>
  <c r="AT90" i="1"/>
  <c r="R90" i="1" s="1"/>
  <c r="AT234" i="1"/>
  <c r="R234" i="1" s="1"/>
  <c r="AT246" i="1"/>
  <c r="R246" i="1" s="1"/>
  <c r="AT235" i="1"/>
  <c r="R235" i="1" s="1"/>
  <c r="AT308" i="1"/>
  <c r="R308" i="1" s="1"/>
  <c r="AT327" i="1"/>
  <c r="R327" i="1" s="1"/>
  <c r="AT340" i="1"/>
  <c r="R340" i="1" s="1"/>
  <c r="AT232" i="1"/>
  <c r="R232" i="1" s="1"/>
  <c r="AT172" i="1"/>
  <c r="R172" i="1" s="1"/>
  <c r="AT208" i="1"/>
  <c r="R208" i="1" s="1"/>
  <c r="AT40" i="1"/>
  <c r="R40" i="1" s="1"/>
  <c r="AT76" i="1"/>
  <c r="R76" i="1" s="1"/>
  <c r="AT363" i="1"/>
  <c r="R363" i="1" s="1"/>
  <c r="AS223" i="1"/>
  <c r="Q223" i="1" s="1"/>
  <c r="AT357" i="1"/>
  <c r="R357" i="1" s="1"/>
  <c r="AT267" i="1"/>
  <c r="R267" i="1" s="1"/>
  <c r="AT220" i="1"/>
  <c r="R220" i="1" s="1"/>
  <c r="AT331" i="1"/>
  <c r="R331" i="1" s="1"/>
  <c r="AT355" i="1"/>
  <c r="R355" i="1" s="1"/>
  <c r="AT333" i="1"/>
  <c r="R333" i="1" s="1"/>
  <c r="AT146" i="1"/>
  <c r="R146" i="1" s="1"/>
  <c r="AT272" i="1"/>
  <c r="R272" i="1" s="1"/>
  <c r="AT314" i="1"/>
  <c r="R314" i="1" s="1"/>
  <c r="AT274" i="1"/>
  <c r="R274" i="1" s="1"/>
  <c r="AT286" i="1"/>
  <c r="R286" i="1" s="1"/>
  <c r="AT281" i="1"/>
  <c r="R281" i="1" s="1"/>
  <c r="AT335" i="1"/>
  <c r="R335" i="1" s="1"/>
  <c r="AT351" i="1"/>
  <c r="R351" i="1" s="1"/>
  <c r="AT9" i="1"/>
  <c r="R9" i="1" s="1"/>
  <c r="AT309" i="1"/>
  <c r="R309" i="1" s="1"/>
  <c r="AT114" i="1"/>
  <c r="R114" i="1" s="1"/>
  <c r="AT255" i="1"/>
  <c r="R255" i="1" s="1"/>
  <c r="AT136" i="1"/>
  <c r="R136" i="1" s="1"/>
  <c r="AT120" i="1"/>
  <c r="R120" i="1" s="1"/>
  <c r="AT229" i="1"/>
  <c r="R229" i="1" s="1"/>
  <c r="AT289" i="1"/>
  <c r="R289" i="1" s="1"/>
  <c r="AT343" i="1"/>
  <c r="R343" i="1" s="1"/>
  <c r="AT367" i="1"/>
  <c r="R367" i="1" s="1"/>
  <c r="AT74" i="1"/>
  <c r="R74" i="1" s="1"/>
  <c r="AT134" i="1"/>
  <c r="R134" i="1" s="1"/>
  <c r="AT206" i="1"/>
  <c r="R206" i="1" s="1"/>
  <c r="AT332" i="1"/>
  <c r="R332" i="1" s="1"/>
  <c r="AT316" i="1"/>
  <c r="R316" i="1" s="1"/>
  <c r="AT93" i="1"/>
  <c r="R93" i="1" s="1"/>
  <c r="AT153" i="1"/>
  <c r="R153" i="1" s="1"/>
  <c r="AT237" i="1"/>
  <c r="R237" i="1" s="1"/>
  <c r="AT143" i="1"/>
  <c r="R143" i="1" s="1"/>
  <c r="AT203" i="1"/>
  <c r="R203" i="1" s="1"/>
  <c r="AT350" i="1"/>
  <c r="R350" i="1" s="1"/>
  <c r="AT341" i="1"/>
  <c r="R341" i="1" s="1"/>
  <c r="AT49" i="1"/>
  <c r="R49" i="1" s="1"/>
  <c r="AT73" i="1"/>
  <c r="R73" i="1" s="1"/>
  <c r="AT163" i="1"/>
  <c r="R163" i="1" s="1"/>
  <c r="AT265" i="1"/>
  <c r="R265" i="1" s="1"/>
  <c r="AT20" i="1"/>
  <c r="R20" i="1" s="1"/>
  <c r="AT32" i="1"/>
  <c r="R32" i="1" s="1"/>
  <c r="AT266" i="1"/>
  <c r="R266" i="1" s="1"/>
  <c r="AT338" i="1"/>
  <c r="R338" i="1" s="1"/>
  <c r="AT356" i="1"/>
  <c r="R356" i="1" s="1"/>
  <c r="AT268" i="1"/>
  <c r="R268" i="1" s="1"/>
  <c r="AT280" i="1"/>
  <c r="R280" i="1" s="1"/>
  <c r="AT329" i="1"/>
  <c r="R329" i="1" s="1"/>
  <c r="AT291" i="1"/>
  <c r="R291" i="1" s="1"/>
  <c r="AT372" i="1"/>
  <c r="R372" i="1" s="1"/>
  <c r="AT243" i="1"/>
  <c r="R243" i="1" s="1"/>
  <c r="AT253" i="1"/>
  <c r="R253" i="1" s="1"/>
  <c r="AT242" i="1"/>
  <c r="R242" i="1" s="1"/>
  <c r="AT358" i="1"/>
  <c r="R358" i="1" s="1"/>
  <c r="AS372" i="1"/>
  <c r="Q372" i="1" s="1"/>
  <c r="AS43" i="1"/>
  <c r="Q43" i="1" s="1"/>
  <c r="AT171" i="1"/>
  <c r="R171" i="1" s="1"/>
  <c r="AT183" i="1"/>
  <c r="R183" i="1" s="1"/>
  <c r="AT202" i="1"/>
  <c r="R202" i="1" s="1"/>
  <c r="AT16" i="1"/>
  <c r="R16" i="1" s="1"/>
  <c r="AT77" i="1"/>
  <c r="R77" i="1" s="1"/>
  <c r="AT89" i="1"/>
  <c r="R89" i="1" s="1"/>
  <c r="AT113" i="1"/>
  <c r="R113" i="1" s="1"/>
  <c r="AT215" i="1"/>
  <c r="R215" i="1" s="1"/>
  <c r="AT227" i="1"/>
  <c r="R227" i="1" s="1"/>
  <c r="AT257" i="1"/>
  <c r="R257" i="1" s="1"/>
  <c r="AT271" i="1"/>
  <c r="R271" i="1" s="1"/>
  <c r="AT217" i="1"/>
  <c r="R217" i="1" s="1"/>
  <c r="AT303" i="1"/>
  <c r="R303" i="1" s="1"/>
  <c r="AT290" i="1"/>
  <c r="R290" i="1" s="1"/>
  <c r="AT250" i="1"/>
  <c r="R250" i="1" s="1"/>
  <c r="AT304" i="1"/>
  <c r="R304" i="1" s="1"/>
  <c r="AT275" i="1"/>
  <c r="R275" i="1" s="1"/>
  <c r="AT287" i="1"/>
  <c r="R287" i="1" s="1"/>
  <c r="AT299" i="1"/>
  <c r="R299" i="1" s="1"/>
  <c r="AT323" i="1"/>
  <c r="R323" i="1" s="1"/>
  <c r="AT348" i="1"/>
  <c r="R348" i="1" s="1"/>
  <c r="AT285" i="1"/>
  <c r="R285" i="1" s="1"/>
  <c r="AS235" i="1"/>
  <c r="Q235" i="1" s="1"/>
  <c r="AT219" i="1"/>
  <c r="R219" i="1" s="1"/>
  <c r="AT65" i="1"/>
  <c r="R65" i="1" s="1"/>
  <c r="AT245" i="1"/>
  <c r="R245" i="1" s="1"/>
  <c r="AT319" i="1"/>
  <c r="R319" i="1" s="1"/>
  <c r="AT80" i="1"/>
  <c r="R80" i="1" s="1"/>
  <c r="AT104" i="1"/>
  <c r="R104" i="1" s="1"/>
  <c r="AT224" i="1"/>
  <c r="R224" i="1" s="1"/>
  <c r="AT375" i="1"/>
  <c r="R375" i="1" s="1"/>
  <c r="AT292" i="1"/>
  <c r="R292" i="1" s="1"/>
  <c r="AT322" i="1"/>
  <c r="R322" i="1" s="1"/>
  <c r="AT352" i="1"/>
  <c r="R352" i="1" s="1"/>
  <c r="AT263" i="1"/>
  <c r="R263" i="1" s="1"/>
  <c r="AT311" i="1"/>
  <c r="R311" i="1" s="1"/>
  <c r="AT365" i="1"/>
  <c r="R365" i="1" s="1"/>
  <c r="AT377" i="1"/>
  <c r="R377" i="1" s="1"/>
  <c r="AT339" i="1"/>
  <c r="R339" i="1" s="1"/>
  <c r="AT278" i="1"/>
  <c r="R278" i="1" s="1"/>
  <c r="AS59" i="1"/>
  <c r="Q59" i="1" s="1"/>
  <c r="AS245" i="1"/>
  <c r="Q245" i="1" s="1"/>
  <c r="AS339" i="1"/>
  <c r="Q339" i="1" s="1"/>
  <c r="AS82" i="1"/>
  <c r="Q82" i="1" s="1"/>
  <c r="AS210" i="1"/>
  <c r="Q210" i="1" s="1"/>
  <c r="AT166" i="1"/>
  <c r="R166" i="1" s="1"/>
  <c r="AT204" i="1"/>
  <c r="R204" i="1" s="1"/>
  <c r="AT233" i="1"/>
  <c r="R233" i="1" s="1"/>
  <c r="AT374" i="1"/>
  <c r="R374" i="1" s="1"/>
  <c r="AT310" i="1"/>
  <c r="R310" i="1" s="1"/>
  <c r="AT354" i="1"/>
  <c r="R354" i="1" s="1"/>
  <c r="AT84" i="1"/>
  <c r="R84" i="1" s="1"/>
  <c r="AT320" i="1"/>
  <c r="R320" i="1" s="1"/>
  <c r="AS285" i="1"/>
  <c r="Q285" i="1" s="1"/>
  <c r="AS198" i="1"/>
  <c r="Q198" i="1" s="1"/>
  <c r="AS176" i="1"/>
  <c r="Q176" i="1" s="1"/>
  <c r="AT99" i="1"/>
  <c r="R99" i="1" s="1"/>
  <c r="AT111" i="1"/>
  <c r="R111" i="1" s="1"/>
  <c r="AT177" i="1"/>
  <c r="R177" i="1" s="1"/>
  <c r="AT201" i="1"/>
  <c r="R201" i="1" s="1"/>
  <c r="AT213" i="1"/>
  <c r="R213" i="1" s="1"/>
  <c r="AT225" i="1"/>
  <c r="R225" i="1" s="1"/>
  <c r="AT261" i="1"/>
  <c r="R261" i="1" s="1"/>
  <c r="AT10" i="1"/>
  <c r="R10" i="1" s="1"/>
  <c r="AA3" i="10" s="1"/>
  <c r="AT22" i="1"/>
  <c r="R22" i="1" s="1"/>
  <c r="AT46" i="1"/>
  <c r="R46" i="1" s="1"/>
  <c r="AT94" i="1"/>
  <c r="R94" i="1" s="1"/>
  <c r="AT214" i="1"/>
  <c r="R214" i="1" s="1"/>
  <c r="AT23" i="1"/>
  <c r="R23" i="1" s="1"/>
  <c r="AT119" i="1"/>
  <c r="R119" i="1" s="1"/>
  <c r="AT197" i="1"/>
  <c r="R197" i="1" s="1"/>
  <c r="AT209" i="1"/>
  <c r="R209" i="1" s="1"/>
  <c r="AT221" i="1"/>
  <c r="R221" i="1" s="1"/>
  <c r="AT60" i="1"/>
  <c r="R60" i="1" s="1"/>
  <c r="AT277" i="1"/>
  <c r="R277" i="1" s="1"/>
  <c r="AT301" i="1"/>
  <c r="R301" i="1" s="1"/>
  <c r="AT325" i="1"/>
  <c r="R325" i="1" s="1"/>
  <c r="AT279" i="1"/>
  <c r="R279" i="1" s="1"/>
  <c r="AT98" i="1"/>
  <c r="R98" i="1" s="1"/>
  <c r="AT230" i="1"/>
  <c r="R230" i="1" s="1"/>
  <c r="AT254" i="1"/>
  <c r="R254" i="1" s="1"/>
  <c r="AT296" i="1"/>
  <c r="R296" i="1" s="1"/>
  <c r="AT326" i="1"/>
  <c r="R326" i="1" s="1"/>
  <c r="AT244" i="1"/>
  <c r="R244" i="1" s="1"/>
  <c r="AT256" i="1"/>
  <c r="R256" i="1" s="1"/>
  <c r="AT376" i="1"/>
  <c r="R376" i="1" s="1"/>
  <c r="AT269" i="1"/>
  <c r="R269" i="1" s="1"/>
  <c r="AT293" i="1"/>
  <c r="R293" i="1" s="1"/>
  <c r="AT276" i="1"/>
  <c r="R276" i="1" s="1"/>
  <c r="AT313" i="1"/>
  <c r="R313" i="1" s="1"/>
  <c r="AS253" i="1"/>
  <c r="Q253" i="1" s="1"/>
  <c r="AT249" i="1"/>
  <c r="R249" i="1" s="1"/>
  <c r="AT239" i="1"/>
  <c r="R239" i="1" s="1"/>
  <c r="AT251" i="1"/>
  <c r="R251" i="1" s="1"/>
  <c r="AT54" i="1"/>
  <c r="R54" i="1" s="1"/>
  <c r="AT66" i="1"/>
  <c r="R66" i="1" s="1"/>
  <c r="AT162" i="1"/>
  <c r="R162" i="1" s="1"/>
  <c r="AT241" i="1"/>
  <c r="R241" i="1" s="1"/>
  <c r="AT260" i="1"/>
  <c r="R260" i="1" s="1"/>
  <c r="AT218" i="1"/>
  <c r="R218" i="1" s="1"/>
  <c r="AT284" i="1"/>
  <c r="R284" i="1" s="1"/>
  <c r="AT344" i="1"/>
  <c r="R344" i="1" s="1"/>
  <c r="AT362" i="1"/>
  <c r="R362" i="1" s="1"/>
  <c r="AT328" i="1"/>
  <c r="R328" i="1" s="1"/>
  <c r="AT321" i="1"/>
  <c r="R321" i="1" s="1"/>
  <c r="AT369" i="1"/>
  <c r="R369" i="1" s="1"/>
  <c r="AT305" i="1"/>
  <c r="R305" i="1" s="1"/>
  <c r="AT347" i="1"/>
  <c r="R347" i="1" s="1"/>
  <c r="AT359" i="1"/>
  <c r="R359" i="1" s="1"/>
  <c r="AT371" i="1"/>
  <c r="R371" i="1" s="1"/>
  <c r="AS99" i="1"/>
  <c r="Q99" i="1" s="1"/>
  <c r="AT21" i="1"/>
  <c r="R21" i="1" s="1"/>
  <c r="AT33" i="1"/>
  <c r="R33" i="1" s="1"/>
  <c r="AO69" i="1"/>
  <c r="AT69" i="1" s="1"/>
  <c r="R69" i="1" s="1"/>
  <c r="AS69" i="1"/>
  <c r="Q69" i="1" s="1"/>
  <c r="AO81" i="1"/>
  <c r="AT81" i="1" s="1"/>
  <c r="R81" i="1" s="1"/>
  <c r="AS81" i="1"/>
  <c r="Q81" i="1" s="1"/>
  <c r="AO157" i="1"/>
  <c r="AS157" i="1"/>
  <c r="Q157" i="1" s="1"/>
  <c r="AO283" i="1"/>
  <c r="AT283" i="1" s="1"/>
  <c r="R283" i="1" s="1"/>
  <c r="AS283" i="1"/>
  <c r="Q283" i="1" s="1"/>
  <c r="AT295" i="1"/>
  <c r="R295" i="1" s="1"/>
  <c r="AT238" i="1"/>
  <c r="R238" i="1" s="1"/>
  <c r="AT262" i="1"/>
  <c r="R262" i="1" s="1"/>
  <c r="AT334" i="1"/>
  <c r="R334" i="1" s="1"/>
  <c r="AT270" i="1"/>
  <c r="R270" i="1" s="1"/>
  <c r="AT366" i="1"/>
  <c r="R366" i="1" s="1"/>
  <c r="AS65" i="1"/>
  <c r="Q65" i="1" s="1"/>
  <c r="AS237" i="1"/>
  <c r="Q237" i="1" s="1"/>
  <c r="AS87" i="1"/>
  <c r="Q87" i="1" s="1"/>
  <c r="AS147" i="1"/>
  <c r="Q147" i="1" s="1"/>
  <c r="AS183" i="1"/>
  <c r="Q183" i="1" s="1"/>
  <c r="AS139" i="1"/>
  <c r="Q139" i="1" s="1"/>
  <c r="AS171" i="1"/>
  <c r="Q171" i="1" s="1"/>
  <c r="AS247" i="1"/>
  <c r="Q247" i="1" s="1"/>
  <c r="AS217" i="1"/>
  <c r="Q217" i="1" s="1"/>
  <c r="AS271" i="1"/>
  <c r="Q271" i="1" s="1"/>
  <c r="AS265" i="1"/>
  <c r="Q265" i="1" s="1"/>
  <c r="AS302" i="1"/>
  <c r="Q302" i="1" s="1"/>
  <c r="AS189" i="1"/>
  <c r="Q189" i="1" s="1"/>
  <c r="AS315" i="1"/>
  <c r="Q315" i="1" s="1"/>
  <c r="AS376" i="1"/>
  <c r="Q376" i="1" s="1"/>
  <c r="AS191" i="1"/>
  <c r="Q191" i="1" s="1"/>
  <c r="AS377" i="1"/>
  <c r="Q377" i="1" s="1"/>
  <c r="AS16" i="1"/>
  <c r="Q16" i="1" s="1"/>
  <c r="AS22" i="1"/>
  <c r="Q22" i="1" s="1"/>
  <c r="AS310" i="1"/>
  <c r="Q310" i="1" s="1"/>
  <c r="AS239" i="1"/>
  <c r="Q239" i="1" s="1"/>
  <c r="AS181" i="1"/>
  <c r="Q181" i="1" s="1"/>
  <c r="AS289" i="1"/>
  <c r="Q289" i="1" s="1"/>
  <c r="AO45" i="1"/>
  <c r="AT45" i="1" s="1"/>
  <c r="R45" i="1" s="1"/>
  <c r="AS45" i="1"/>
  <c r="Q45" i="1" s="1"/>
  <c r="AO57" i="1"/>
  <c r="AS57" i="1"/>
  <c r="Q57" i="1" s="1"/>
  <c r="AP231" i="1"/>
  <c r="AT231" i="1" s="1"/>
  <c r="R231" i="1" s="1"/>
  <c r="AS231" i="1"/>
  <c r="Q231" i="1" s="1"/>
  <c r="AO53" i="1"/>
  <c r="AT53" i="1" s="1"/>
  <c r="R53" i="1" s="1"/>
  <c r="AS53" i="1"/>
  <c r="Q53" i="1" s="1"/>
  <c r="AO83" i="1"/>
  <c r="AS83" i="1"/>
  <c r="Q83" i="1" s="1"/>
  <c r="AT13" i="1"/>
  <c r="R13" i="1" s="1"/>
  <c r="AT226" i="1"/>
  <c r="R226" i="1" s="1"/>
  <c r="AT370" i="1"/>
  <c r="R370" i="1" s="1"/>
  <c r="AO345" i="1"/>
  <c r="AT345" i="1" s="1"/>
  <c r="R345" i="1" s="1"/>
  <c r="AS345" i="1"/>
  <c r="Q345" i="1" s="1"/>
  <c r="AT258" i="1"/>
  <c r="R258" i="1" s="1"/>
  <c r="AT300" i="1"/>
  <c r="R300" i="1" s="1"/>
  <c r="AT312" i="1"/>
  <c r="R312" i="1" s="1"/>
  <c r="AT324" i="1"/>
  <c r="R324" i="1" s="1"/>
  <c r="AT336" i="1"/>
  <c r="R336" i="1" s="1"/>
  <c r="AS79" i="1"/>
  <c r="Q79" i="1" s="1"/>
  <c r="AS295" i="1"/>
  <c r="Q295" i="1" s="1"/>
  <c r="AS51" i="1"/>
  <c r="Q51" i="1" s="1"/>
  <c r="AS229" i="1"/>
  <c r="Q229" i="1" s="1"/>
  <c r="AS35" i="1"/>
  <c r="Q35" i="1" s="1"/>
  <c r="AS77" i="1"/>
  <c r="Q77" i="1" s="1"/>
  <c r="AS319" i="1"/>
  <c r="Q319" i="1" s="1"/>
  <c r="AS55" i="1"/>
  <c r="Q55" i="1" s="1"/>
  <c r="AS241" i="1"/>
  <c r="Q241" i="1" s="1"/>
  <c r="AS325" i="1"/>
  <c r="Q325" i="1" s="1"/>
  <c r="AS337" i="1"/>
  <c r="Q337" i="1" s="1"/>
  <c r="AS279" i="1"/>
  <c r="Q279" i="1" s="1"/>
  <c r="AS327" i="1"/>
  <c r="Q327" i="1" s="1"/>
  <c r="AS357" i="1"/>
  <c r="Q357" i="1" s="1"/>
  <c r="AS100" i="1"/>
  <c r="Q100" i="1" s="1"/>
  <c r="AS178" i="1"/>
  <c r="Q178" i="1" s="1"/>
  <c r="AS354" i="1"/>
  <c r="Q354" i="1" s="1"/>
  <c r="AO129" i="1"/>
  <c r="AS129" i="1"/>
  <c r="Q129" i="1" s="1"/>
  <c r="AO85" i="1"/>
  <c r="AT85" i="1" s="1"/>
  <c r="R85" i="1" s="1"/>
  <c r="AS85" i="1"/>
  <c r="Q85" i="1" s="1"/>
  <c r="AS193" i="1"/>
  <c r="Q193" i="1" s="1"/>
  <c r="AS261" i="1"/>
  <c r="Q261" i="1" s="1"/>
  <c r="AS274" i="1"/>
  <c r="Q274" i="1" s="1"/>
  <c r="AO123" i="1"/>
  <c r="AS123" i="1"/>
  <c r="Q123" i="1" s="1"/>
  <c r="AO135" i="1"/>
  <c r="AT135" i="1" s="1"/>
  <c r="R135" i="1" s="1"/>
  <c r="AS135" i="1"/>
  <c r="Q135" i="1" s="1"/>
  <c r="AO207" i="1"/>
  <c r="AT207" i="1" s="1"/>
  <c r="R207" i="1" s="1"/>
  <c r="AS207" i="1"/>
  <c r="Q207" i="1" s="1"/>
  <c r="AO11" i="1"/>
  <c r="AT11" i="1" s="1"/>
  <c r="R11" i="1" s="1"/>
  <c r="AS11" i="1"/>
  <c r="Q11" i="1" s="1"/>
  <c r="AO41" i="1"/>
  <c r="AT41" i="1" s="1"/>
  <c r="R41" i="1" s="1"/>
  <c r="AS41" i="1"/>
  <c r="Q41" i="1" s="1"/>
  <c r="AO31" i="1"/>
  <c r="AS31" i="1"/>
  <c r="Q31" i="1" s="1"/>
  <c r="AO115" i="1"/>
  <c r="AS115" i="1"/>
  <c r="Q115" i="1" s="1"/>
  <c r="AO288" i="1"/>
  <c r="AT288" i="1" s="1"/>
  <c r="R288" i="1" s="1"/>
  <c r="AS288" i="1"/>
  <c r="Q288" i="1" s="1"/>
  <c r="AS93" i="1"/>
  <c r="Q93" i="1" s="1"/>
  <c r="AS367" i="1"/>
  <c r="Q367" i="1" s="1"/>
  <c r="AS63" i="1"/>
  <c r="Q63" i="1" s="1"/>
  <c r="AS111" i="1"/>
  <c r="Q111" i="1" s="1"/>
  <c r="AS211" i="1"/>
  <c r="Q211" i="1" s="1"/>
  <c r="AS243" i="1"/>
  <c r="Q243" i="1" s="1"/>
  <c r="AS47" i="1"/>
  <c r="Q47" i="1" s="1"/>
  <c r="AT154" i="1"/>
  <c r="R154" i="1" s="1"/>
  <c r="AS13" i="1"/>
  <c r="Q13" i="1" s="1"/>
  <c r="AS19" i="1"/>
  <c r="Q19" i="1" s="1"/>
  <c r="AS37" i="1"/>
  <c r="Q37" i="1" s="1"/>
  <c r="AS49" i="1"/>
  <c r="Q49" i="1" s="1"/>
  <c r="AS277" i="1"/>
  <c r="Q277" i="1" s="1"/>
  <c r="AS303" i="1"/>
  <c r="Q303" i="1" s="1"/>
  <c r="AS333" i="1"/>
  <c r="Q333" i="1" s="1"/>
  <c r="AS331" i="1"/>
  <c r="Q331" i="1" s="1"/>
  <c r="AS282" i="1"/>
  <c r="Q282" i="1" s="1"/>
  <c r="AS276" i="1"/>
  <c r="Q276" i="1" s="1"/>
  <c r="AS297" i="1"/>
  <c r="Q297" i="1" s="1"/>
  <c r="AP273" i="1"/>
  <c r="AT273" i="1" s="1"/>
  <c r="R273" i="1" s="1"/>
  <c r="AS273" i="1"/>
  <c r="Q273" i="1" s="1"/>
  <c r="AT148" i="1"/>
  <c r="R148" i="1" s="1"/>
  <c r="AT223" i="1"/>
  <c r="R223" i="1" s="1"/>
  <c r="AT298" i="1"/>
  <c r="R298" i="1" s="1"/>
  <c r="AT252" i="1"/>
  <c r="R252" i="1" s="1"/>
  <c r="AT264" i="1"/>
  <c r="R264" i="1" s="1"/>
  <c r="AS151" i="1"/>
  <c r="Q151" i="1" s="1"/>
  <c r="AS33" i="1"/>
  <c r="Q33" i="1" s="1"/>
  <c r="AS249" i="1"/>
  <c r="Q249" i="1" s="1"/>
  <c r="AS355" i="1"/>
  <c r="Q355" i="1" s="1"/>
  <c r="AS29" i="1"/>
  <c r="Q29" i="1" s="1"/>
  <c r="AS109" i="1"/>
  <c r="Q109" i="1" s="1"/>
  <c r="AS205" i="1"/>
  <c r="Q205" i="1" s="1"/>
  <c r="AS307" i="1"/>
  <c r="Q307" i="1" s="1"/>
  <c r="AS17" i="1"/>
  <c r="Q17" i="1" s="1"/>
  <c r="AS101" i="1"/>
  <c r="Q101" i="1" s="1"/>
  <c r="AS225" i="1"/>
  <c r="Q225" i="1" s="1"/>
  <c r="AS222" i="1"/>
  <c r="Q222" i="1" s="1"/>
  <c r="AS113" i="1"/>
  <c r="Q113" i="1" s="1"/>
  <c r="AS324" i="1"/>
  <c r="Q324" i="1" s="1"/>
  <c r="AS38" i="1"/>
  <c r="Q38" i="1" s="1"/>
  <c r="AS216" i="1"/>
  <c r="Q216" i="1" s="1"/>
  <c r="AO105" i="1"/>
  <c r="AT105" i="1" s="1"/>
  <c r="R105" i="1" s="1"/>
  <c r="AS105" i="1"/>
  <c r="Q105" i="1" s="1"/>
  <c r="AO72" i="1"/>
  <c r="AS72" i="1"/>
  <c r="Q72" i="1" s="1"/>
  <c r="AO27" i="1"/>
  <c r="AT27" i="1" s="1"/>
  <c r="R27" i="1" s="1"/>
  <c r="AS27" i="1"/>
  <c r="Q27" i="1" s="1"/>
  <c r="AO173" i="1"/>
  <c r="AS173" i="1"/>
  <c r="Q173" i="1" s="1"/>
  <c r="AT185" i="1"/>
  <c r="R185" i="1" s="1"/>
  <c r="AO259" i="1"/>
  <c r="AT259" i="1" s="1"/>
  <c r="R259" i="1" s="1"/>
  <c r="AS259" i="1"/>
  <c r="Q259" i="1" s="1"/>
  <c r="AT216" i="1"/>
  <c r="R216" i="1" s="1"/>
  <c r="AT228" i="1"/>
  <c r="R228" i="1" s="1"/>
  <c r="AT240" i="1"/>
  <c r="R240" i="1" s="1"/>
  <c r="AT294" i="1"/>
  <c r="R294" i="1" s="1"/>
  <c r="AT306" i="1"/>
  <c r="R306" i="1" s="1"/>
  <c r="AT318" i="1"/>
  <c r="R318" i="1" s="1"/>
  <c r="AT330" i="1"/>
  <c r="R330" i="1" s="1"/>
  <c r="AT342" i="1"/>
  <c r="R342" i="1" s="1"/>
  <c r="AT360" i="1"/>
  <c r="R360" i="1" s="1"/>
  <c r="AS21" i="1"/>
  <c r="Q21" i="1" s="1"/>
  <c r="AS165" i="1"/>
  <c r="Q165" i="1" s="1"/>
  <c r="AS213" i="1"/>
  <c r="Q213" i="1" s="1"/>
  <c r="AS67" i="1"/>
  <c r="Q67" i="1" s="1"/>
  <c r="AS71" i="1"/>
  <c r="Q71" i="1" s="1"/>
  <c r="AS373" i="1"/>
  <c r="Q373" i="1" s="1"/>
  <c r="AS25" i="1"/>
  <c r="Q25" i="1" s="1"/>
  <c r="AS127" i="1"/>
  <c r="Q127" i="1" s="1"/>
  <c r="AS163" i="1"/>
  <c r="Q163" i="1" s="1"/>
  <c r="AS313" i="1"/>
  <c r="Q313" i="1" s="1"/>
  <c r="AS121" i="1"/>
  <c r="Q121" i="1" s="1"/>
  <c r="AS201" i="1"/>
  <c r="Q201" i="1" s="1"/>
  <c r="AS363" i="1"/>
  <c r="Q363" i="1" s="1"/>
  <c r="AS238" i="1"/>
  <c r="Q238" i="1" s="1"/>
  <c r="AS347" i="1"/>
  <c r="Q347" i="1" s="1"/>
  <c r="AS251" i="1"/>
  <c r="Q251" i="1" s="1"/>
  <c r="AS68" i="1"/>
  <c r="Q68" i="1" s="1"/>
  <c r="AS80" i="1"/>
  <c r="Q80" i="1" s="1"/>
  <c r="AS75" i="1"/>
  <c r="Q75" i="1" s="1"/>
  <c r="AS219" i="1"/>
  <c r="Q219" i="1" s="1"/>
  <c r="AS255" i="1"/>
  <c r="Q255" i="1" s="1"/>
  <c r="AS153" i="1"/>
  <c r="Q153" i="1" s="1"/>
  <c r="AS301" i="1"/>
  <c r="Q301" i="1" s="1"/>
  <c r="AS89" i="1"/>
  <c r="Q89" i="1" s="1"/>
  <c r="AS169" i="1"/>
  <c r="Q169" i="1" s="1"/>
  <c r="AS199" i="1"/>
  <c r="Q199" i="1" s="1"/>
  <c r="AS343" i="1"/>
  <c r="Q343" i="1" s="1"/>
  <c r="AS361" i="1"/>
  <c r="Q361" i="1" s="1"/>
  <c r="AS360" i="1"/>
  <c r="Q360" i="1" s="1"/>
  <c r="AS321" i="1"/>
  <c r="Q321" i="1" s="1"/>
  <c r="AS351" i="1"/>
  <c r="Q351" i="1" s="1"/>
  <c r="AS220" i="1"/>
  <c r="Q220" i="1" s="1"/>
  <c r="AS268" i="1"/>
  <c r="Q268" i="1" s="1"/>
  <c r="AS304" i="1"/>
  <c r="Q304" i="1" s="1"/>
  <c r="AS340" i="1"/>
  <c r="Q340" i="1" s="1"/>
  <c r="AS227" i="1"/>
  <c r="Q227" i="1" s="1"/>
  <c r="AS18" i="1"/>
  <c r="Q18" i="1" s="1"/>
  <c r="AS114" i="1"/>
  <c r="Q114" i="1" s="1"/>
  <c r="AS264" i="1"/>
  <c r="Q264" i="1" s="1"/>
  <c r="AS34" i="1"/>
  <c r="Q34" i="1" s="1"/>
  <c r="AS58" i="1"/>
  <c r="Q58" i="1" s="1"/>
  <c r="AS76" i="1"/>
  <c r="Q76" i="1" s="1"/>
  <c r="AS136" i="1"/>
  <c r="Q136" i="1" s="1"/>
  <c r="AS190" i="1"/>
  <c r="Q190" i="1" s="1"/>
  <c r="AS226" i="1"/>
  <c r="Q226" i="1" s="1"/>
  <c r="AS256" i="1"/>
  <c r="Q256" i="1" s="1"/>
  <c r="AS334" i="1"/>
  <c r="Q334" i="1" s="1"/>
  <c r="AS125" i="1"/>
  <c r="Q125" i="1" s="1"/>
  <c r="AS155" i="1"/>
  <c r="Q155" i="1" s="1"/>
  <c r="AS203" i="1"/>
  <c r="Q203" i="1" s="1"/>
  <c r="AS287" i="1"/>
  <c r="Q287" i="1" s="1"/>
  <c r="AS120" i="1"/>
  <c r="Q120" i="1" s="1"/>
  <c r="AS348" i="1"/>
  <c r="Q348" i="1" s="1"/>
  <c r="AS95" i="1"/>
  <c r="Q95" i="1" s="1"/>
  <c r="AS275" i="1"/>
  <c r="Q275" i="1" s="1"/>
  <c r="AS359" i="1"/>
  <c r="Q359" i="1" s="1"/>
  <c r="AS312" i="1"/>
  <c r="Q312" i="1" s="1"/>
  <c r="AS126" i="1"/>
  <c r="Q126" i="1" s="1"/>
  <c r="AS98" i="1"/>
  <c r="Q98" i="1" s="1"/>
  <c r="AS314" i="1"/>
  <c r="Q314" i="1" s="1"/>
  <c r="AS350" i="1"/>
  <c r="Q350" i="1" s="1"/>
  <c r="AS364" i="1"/>
  <c r="Q364" i="1" s="1"/>
  <c r="AS107" i="1"/>
  <c r="Q107" i="1" s="1"/>
  <c r="AS119" i="1"/>
  <c r="Q119" i="1" s="1"/>
  <c r="AS204" i="1"/>
  <c r="Q204" i="1" s="1"/>
  <c r="AS10" i="1"/>
  <c r="Q10" i="1" s="1"/>
  <c r="Z3" i="10" s="1"/>
  <c r="AS52" i="1"/>
  <c r="Q52" i="1" s="1"/>
  <c r="AS70" i="1"/>
  <c r="Q70" i="1" s="1"/>
  <c r="AS112" i="1"/>
  <c r="Q112" i="1" s="1"/>
  <c r="AS154" i="1"/>
  <c r="Q154" i="1" s="1"/>
  <c r="AS214" i="1"/>
  <c r="Q214" i="1" s="1"/>
  <c r="AS298" i="1"/>
  <c r="Q298" i="1" s="1"/>
  <c r="AS358" i="1"/>
  <c r="Q358" i="1" s="1"/>
  <c r="AS167" i="1"/>
  <c r="Q167" i="1" s="1"/>
  <c r="AS323" i="1"/>
  <c r="Q323" i="1" s="1"/>
  <c r="AS54" i="1"/>
  <c r="Q54" i="1" s="1"/>
  <c r="AS150" i="1"/>
  <c r="Q150" i="1" s="1"/>
  <c r="AS228" i="1"/>
  <c r="Q228" i="1" s="1"/>
  <c r="AS300" i="1"/>
  <c r="Q300" i="1" s="1"/>
  <c r="AS116" i="1"/>
  <c r="Q116" i="1" s="1"/>
  <c r="AS177" i="1"/>
  <c r="Q177" i="1" s="1"/>
  <c r="AS267" i="1"/>
  <c r="Q267" i="1" s="1"/>
  <c r="AS23" i="1"/>
  <c r="Q23" i="1" s="1"/>
  <c r="AS175" i="1"/>
  <c r="Q175" i="1" s="1"/>
  <c r="AS61" i="1"/>
  <c r="Q61" i="1" s="1"/>
  <c r="AS73" i="1"/>
  <c r="Q73" i="1" s="1"/>
  <c r="AS91" i="1"/>
  <c r="Q91" i="1" s="1"/>
  <c r="AS349" i="1"/>
  <c r="Q349" i="1" s="1"/>
  <c r="AS291" i="1"/>
  <c r="Q291" i="1" s="1"/>
  <c r="AS309" i="1"/>
  <c r="Q309" i="1" s="1"/>
  <c r="AS262" i="1"/>
  <c r="Q262" i="1" s="1"/>
  <c r="AS292" i="1"/>
  <c r="Q292" i="1" s="1"/>
  <c r="AS328" i="1"/>
  <c r="Q328" i="1" s="1"/>
  <c r="AS143" i="1"/>
  <c r="Q143" i="1" s="1"/>
  <c r="AS293" i="1"/>
  <c r="Q293" i="1" s="1"/>
  <c r="AS329" i="1"/>
  <c r="Q329" i="1" s="1"/>
  <c r="AS365" i="1"/>
  <c r="Q365" i="1" s="1"/>
  <c r="AS48" i="1"/>
  <c r="Q48" i="1" s="1"/>
  <c r="AS156" i="1"/>
  <c r="Q156" i="1" s="1"/>
  <c r="AS246" i="1"/>
  <c r="Q246" i="1" s="1"/>
  <c r="AS28" i="1"/>
  <c r="Q28" i="1" s="1"/>
  <c r="AS94" i="1"/>
  <c r="Q94" i="1" s="1"/>
  <c r="AS148" i="1"/>
  <c r="Q148" i="1" s="1"/>
  <c r="AS172" i="1"/>
  <c r="Q172" i="1" s="1"/>
  <c r="AS184" i="1"/>
  <c r="Q184" i="1" s="1"/>
  <c r="AS208" i="1"/>
  <c r="Q208" i="1" s="1"/>
  <c r="AS244" i="1"/>
  <c r="Q244" i="1" s="1"/>
  <c r="AS322" i="1"/>
  <c r="Q322" i="1" s="1"/>
  <c r="AS257" i="1"/>
  <c r="Q257" i="1" s="1"/>
  <c r="AS335" i="1"/>
  <c r="Q335" i="1" s="1"/>
  <c r="AS42" i="1"/>
  <c r="Q42" i="1" s="1"/>
  <c r="AS9" i="1"/>
  <c r="Q9" i="1" s="1"/>
  <c r="AS36" i="1"/>
  <c r="Q36" i="1" s="1"/>
  <c r="AS336" i="1"/>
  <c r="Q336" i="1" s="1"/>
  <c r="AS152" i="1"/>
  <c r="Q152" i="1" s="1"/>
  <c r="AS278" i="1"/>
  <c r="Q278" i="1" s="1"/>
  <c r="AS356" i="1"/>
  <c r="Q356" i="1" s="1"/>
  <c r="AS369" i="1"/>
  <c r="Q369" i="1" s="1"/>
  <c r="AS375" i="1"/>
  <c r="Q375" i="1" s="1"/>
  <c r="AS202" i="1"/>
  <c r="Q202" i="1" s="1"/>
  <c r="AS250" i="1"/>
  <c r="Q250" i="1" s="1"/>
  <c r="AS209" i="1"/>
  <c r="Q209" i="1" s="1"/>
  <c r="AS138" i="1"/>
  <c r="Q138" i="1" s="1"/>
  <c r="AS342" i="1"/>
  <c r="Q342" i="1" s="1"/>
  <c r="AS317" i="1"/>
  <c r="Q317" i="1" s="1"/>
  <c r="AS46" i="1"/>
  <c r="Q46" i="1" s="1"/>
  <c r="AS64" i="1"/>
  <c r="Q64" i="1" s="1"/>
  <c r="AS88" i="1"/>
  <c r="Q88" i="1" s="1"/>
  <c r="AS130" i="1"/>
  <c r="Q130" i="1" s="1"/>
  <c r="AS286" i="1"/>
  <c r="Q286" i="1" s="1"/>
  <c r="AS346" i="1"/>
  <c r="Q346" i="1" s="1"/>
  <c r="AS137" i="1"/>
  <c r="Q137" i="1" s="1"/>
  <c r="AS221" i="1"/>
  <c r="Q221" i="1" s="1"/>
  <c r="AS371" i="1"/>
  <c r="Q371" i="1" s="1"/>
  <c r="AS90" i="1"/>
  <c r="Q90" i="1" s="1"/>
  <c r="AS168" i="1"/>
  <c r="Q168" i="1" s="1"/>
  <c r="AS294" i="1"/>
  <c r="Q294" i="1" s="1"/>
  <c r="AS149" i="1"/>
  <c r="Q149" i="1" s="1"/>
  <c r="AS162" i="1"/>
  <c r="Q162" i="1" s="1"/>
  <c r="AS258" i="1"/>
  <c r="Q258" i="1" s="1"/>
  <c r="AS30" i="1"/>
  <c r="Q30" i="1" s="1"/>
  <c r="AS62" i="1"/>
  <c r="Q62" i="1" s="1"/>
  <c r="AS104" i="1"/>
  <c r="Q104" i="1" s="1"/>
  <c r="AS134" i="1"/>
  <c r="Q134" i="1" s="1"/>
  <c r="AS306" i="1"/>
  <c r="Q306" i="1" s="1"/>
  <c r="AS280" i="1"/>
  <c r="Q280" i="1" s="1"/>
  <c r="AS316" i="1"/>
  <c r="Q316" i="1" s="1"/>
  <c r="AS352" i="1"/>
  <c r="Q352" i="1" s="1"/>
  <c r="AS269" i="1"/>
  <c r="Q269" i="1" s="1"/>
  <c r="AS311" i="1"/>
  <c r="Q311" i="1" s="1"/>
  <c r="AS66" i="1"/>
  <c r="Q66" i="1" s="1"/>
  <c r="AS84" i="1"/>
  <c r="Q84" i="1" s="1"/>
  <c r="AS174" i="1"/>
  <c r="Q174" i="1" s="1"/>
  <c r="AS318" i="1"/>
  <c r="Q318" i="1" s="1"/>
  <c r="AS374" i="1"/>
  <c r="Q374" i="1" s="1"/>
  <c r="AS40" i="1"/>
  <c r="Q40" i="1" s="1"/>
  <c r="AS124" i="1"/>
  <c r="Q124" i="1" s="1"/>
  <c r="AS166" i="1"/>
  <c r="Q166" i="1" s="1"/>
  <c r="AS196" i="1"/>
  <c r="Q196" i="1" s="1"/>
  <c r="AS232" i="1"/>
  <c r="Q232" i="1" s="1"/>
  <c r="AS370" i="1"/>
  <c r="Q370" i="1" s="1"/>
  <c r="AS185" i="1"/>
  <c r="Q185" i="1" s="1"/>
  <c r="AS24" i="1"/>
  <c r="Q24" i="1" s="1"/>
  <c r="AS60" i="1"/>
  <c r="Q60" i="1" s="1"/>
  <c r="AS108" i="1"/>
  <c r="Q108" i="1" s="1"/>
  <c r="AS158" i="1"/>
  <c r="Q158" i="1" s="1"/>
  <c r="AS233" i="1"/>
  <c r="Q233" i="1" s="1"/>
  <c r="AS186" i="1"/>
  <c r="Q186" i="1" s="1"/>
  <c r="AS20" i="1"/>
  <c r="Q20" i="1" s="1"/>
  <c r="AS50" i="1"/>
  <c r="Q50" i="1" s="1"/>
  <c r="AS140" i="1"/>
  <c r="Q140" i="1" s="1"/>
  <c r="AS170" i="1"/>
  <c r="Q170" i="1" s="1"/>
  <c r="AS188" i="1"/>
  <c r="Q188" i="1" s="1"/>
  <c r="AS206" i="1"/>
  <c r="Q206" i="1" s="1"/>
  <c r="AS362" i="1"/>
  <c r="Q362" i="1" s="1"/>
  <c r="AS305" i="1"/>
  <c r="Q305" i="1" s="1"/>
  <c r="AS197" i="1"/>
  <c r="Q197" i="1" s="1"/>
  <c r="AS12" i="1"/>
  <c r="Q12" i="1" s="1"/>
  <c r="AS78" i="1"/>
  <c r="Q78" i="1" s="1"/>
  <c r="AS330" i="1"/>
  <c r="Q330" i="1" s="1"/>
  <c r="AS86" i="1"/>
  <c r="Q86" i="1" s="1"/>
  <c r="AS26" i="1"/>
  <c r="Q26" i="1" s="1"/>
  <c r="AS74" i="1"/>
  <c r="Q74" i="1" s="1"/>
  <c r="AS122" i="1"/>
  <c r="Q122" i="1" s="1"/>
  <c r="AS146" i="1"/>
  <c r="Q146" i="1" s="1"/>
  <c r="AS242" i="1"/>
  <c r="Q242" i="1" s="1"/>
  <c r="AS254" i="1"/>
  <c r="Q254" i="1" s="1"/>
  <c r="AS266" i="1"/>
  <c r="Q266" i="1" s="1"/>
  <c r="AS290" i="1"/>
  <c r="Q290" i="1" s="1"/>
  <c r="AS344" i="1"/>
  <c r="Q344" i="1" s="1"/>
  <c r="AS263" i="1"/>
  <c r="Q263" i="1" s="1"/>
  <c r="AS353" i="1"/>
  <c r="Q353" i="1" s="1"/>
  <c r="AS299" i="1"/>
  <c r="Q299" i="1" s="1"/>
  <c r="AS341" i="1"/>
  <c r="Q341" i="1" s="1"/>
  <c r="AS102" i="1"/>
  <c r="Q102" i="1" s="1"/>
  <c r="AS234" i="1"/>
  <c r="Q234" i="1" s="1"/>
  <c r="AS230" i="1"/>
  <c r="Q230" i="1" s="1"/>
  <c r="AS110" i="1"/>
  <c r="Q110" i="1" s="1"/>
  <c r="AS236" i="1"/>
  <c r="Q236" i="1" s="1"/>
  <c r="AS308" i="1"/>
  <c r="Q308" i="1" s="1"/>
  <c r="AS320" i="1"/>
  <c r="Q320" i="1" s="1"/>
  <c r="AS332" i="1"/>
  <c r="Q332" i="1" s="1"/>
  <c r="AS192" i="1"/>
  <c r="Q192" i="1" s="1"/>
  <c r="AS240" i="1"/>
  <c r="Q240" i="1" s="1"/>
  <c r="AS270" i="1"/>
  <c r="Q270" i="1" s="1"/>
  <c r="AS215" i="1"/>
  <c r="Q215" i="1" s="1"/>
  <c r="AS281" i="1"/>
  <c r="Q281" i="1" s="1"/>
  <c r="AS96" i="1"/>
  <c r="Q96" i="1" s="1"/>
  <c r="AS252" i="1"/>
  <c r="Q252" i="1" s="1"/>
  <c r="AS366" i="1"/>
  <c r="Q366" i="1" s="1"/>
  <c r="AS14" i="1"/>
  <c r="Q14" i="1" s="1"/>
  <c r="AS32" i="1"/>
  <c r="Q32" i="1" s="1"/>
  <c r="AS44" i="1"/>
  <c r="Q44" i="1" s="1"/>
  <c r="AS56" i="1"/>
  <c r="Q56" i="1" s="1"/>
  <c r="AS92" i="1"/>
  <c r="Q92" i="1" s="1"/>
  <c r="AS128" i="1"/>
  <c r="Q128" i="1" s="1"/>
  <c r="AS212" i="1"/>
  <c r="Q212" i="1" s="1"/>
  <c r="AS248" i="1"/>
  <c r="Q248" i="1" s="1"/>
  <c r="AS272" i="1"/>
  <c r="Q272" i="1" s="1"/>
  <c r="AS368" i="1"/>
  <c r="Q368" i="1" s="1"/>
  <c r="AS182" i="1"/>
  <c r="Q182" i="1" s="1"/>
  <c r="AS194" i="1"/>
  <c r="Q194" i="1" s="1"/>
  <c r="AS218" i="1"/>
  <c r="Q218" i="1" s="1"/>
  <c r="AS224" i="1"/>
  <c r="Q224" i="1" s="1"/>
  <c r="AS260" i="1"/>
  <c r="Q260" i="1" s="1"/>
  <c r="AS284" i="1"/>
  <c r="Q284" i="1" s="1"/>
  <c r="AS296" i="1"/>
  <c r="Q296" i="1" s="1"/>
  <c r="AS326" i="1"/>
  <c r="Q326" i="1" s="1"/>
  <c r="AS338" i="1"/>
  <c r="Q338" i="1" s="1"/>
  <c r="AH6" i="1"/>
  <c r="AG6" i="1"/>
  <c r="AF6" i="1"/>
  <c r="F10" i="11"/>
  <c r="F8" i="11"/>
  <c r="F11" i="11"/>
  <c r="F7" i="11"/>
  <c r="F9" i="11"/>
  <c r="F6" i="11"/>
  <c r="I5" i="11" l="1"/>
  <c r="T11" i="11" s="1"/>
  <c r="I10" i="11" s="1"/>
  <c r="I19" i="11" l="1"/>
  <c r="F42" i="8"/>
  <c r="G42" i="8"/>
  <c r="H42" i="8"/>
  <c r="F43" i="8"/>
  <c r="G43" i="8"/>
  <c r="H43" i="8"/>
  <c r="F44" i="8"/>
  <c r="G44" i="8"/>
  <c r="H44" i="8"/>
  <c r="F45" i="8"/>
  <c r="G45" i="8"/>
  <c r="H45" i="8"/>
  <c r="F46" i="8"/>
  <c r="G46" i="8"/>
  <c r="H46" i="8"/>
  <c r="F47" i="8"/>
  <c r="G47" i="8"/>
  <c r="H47" i="8"/>
  <c r="F48" i="8"/>
  <c r="G48" i="8"/>
  <c r="H48" i="8"/>
  <c r="F49" i="8"/>
  <c r="G49" i="8"/>
  <c r="H49" i="8"/>
  <c r="F50" i="8"/>
  <c r="G50" i="8"/>
  <c r="H50" i="8"/>
  <c r="T34" i="8"/>
  <c r="S34" i="8"/>
  <c r="R34" i="8"/>
  <c r="Q34" i="8"/>
  <c r="R3" i="10"/>
  <c r="A4" i="10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9" i="1"/>
  <c r="H15" i="7"/>
  <c r="M15" i="7" s="1"/>
  <c r="I15" i="7"/>
  <c r="J15" i="7"/>
  <c r="K15" i="7" s="1"/>
  <c r="H16" i="7"/>
  <c r="M16" i="7" s="1"/>
  <c r="I16" i="7"/>
  <c r="J16" i="7"/>
  <c r="K16" i="7" s="1"/>
  <c r="H17" i="7"/>
  <c r="M17" i="7" s="1"/>
  <c r="I17" i="7"/>
  <c r="J17" i="7"/>
  <c r="K17" i="7" s="1"/>
  <c r="H18" i="7"/>
  <c r="M18" i="7" s="1"/>
  <c r="I18" i="7"/>
  <c r="J18" i="7"/>
  <c r="K18" i="7" s="1"/>
  <c r="H19" i="7"/>
  <c r="M19" i="7" s="1"/>
  <c r="I19" i="7"/>
  <c r="J19" i="7"/>
  <c r="K19" i="7" s="1"/>
  <c r="H20" i="7"/>
  <c r="M20" i="7" s="1"/>
  <c r="I20" i="7"/>
  <c r="J20" i="7"/>
  <c r="K20" i="7" s="1"/>
  <c r="H21" i="7"/>
  <c r="M21" i="7" s="1"/>
  <c r="I21" i="7"/>
  <c r="J21" i="7"/>
  <c r="K21" i="7" s="1"/>
  <c r="H22" i="7"/>
  <c r="M22" i="7" s="1"/>
  <c r="I22" i="7"/>
  <c r="J22" i="7"/>
  <c r="K22" i="7" s="1"/>
  <c r="H23" i="7"/>
  <c r="M23" i="7" s="1"/>
  <c r="I23" i="7"/>
  <c r="J23" i="7"/>
  <c r="K23" i="7" s="1"/>
  <c r="H24" i="7"/>
  <c r="M24" i="7" s="1"/>
  <c r="I24" i="7"/>
  <c r="J24" i="7"/>
  <c r="K24" i="7" s="1"/>
  <c r="H25" i="7"/>
  <c r="M25" i="7" s="1"/>
  <c r="I25" i="7"/>
  <c r="J25" i="7"/>
  <c r="K25" i="7" s="1"/>
  <c r="H26" i="7"/>
  <c r="M26" i="7" s="1"/>
  <c r="I26" i="7"/>
  <c r="J26" i="7"/>
  <c r="K26" i="7" s="1"/>
  <c r="H27" i="7"/>
  <c r="M27" i="7" s="1"/>
  <c r="I27" i="7"/>
  <c r="J27" i="7"/>
  <c r="K27" i="7" s="1"/>
  <c r="H28" i="7"/>
  <c r="M28" i="7" s="1"/>
  <c r="I28" i="7"/>
  <c r="J28" i="7"/>
  <c r="K28" i="7" s="1"/>
  <c r="H29" i="7"/>
  <c r="M29" i="7" s="1"/>
  <c r="I29" i="7"/>
  <c r="J29" i="7"/>
  <c r="K29" i="7" s="1"/>
  <c r="H30" i="7"/>
  <c r="M30" i="7" s="1"/>
  <c r="I30" i="7"/>
  <c r="J30" i="7"/>
  <c r="K30" i="7" s="1"/>
  <c r="H31" i="7"/>
  <c r="M31" i="7" s="1"/>
  <c r="I31" i="7"/>
  <c r="J31" i="7"/>
  <c r="K31" i="7" s="1"/>
  <c r="H32" i="7"/>
  <c r="M32" i="7" s="1"/>
  <c r="I32" i="7"/>
  <c r="J32" i="7"/>
  <c r="K32" i="7" s="1"/>
  <c r="H33" i="7"/>
  <c r="M33" i="7" s="1"/>
  <c r="I33" i="7"/>
  <c r="J33" i="7"/>
  <c r="K33" i="7" s="1"/>
  <c r="H34" i="7"/>
  <c r="M34" i="7" s="1"/>
  <c r="I34" i="7"/>
  <c r="J34" i="7"/>
  <c r="K34" i="7" s="1"/>
  <c r="H35" i="7"/>
  <c r="M35" i="7" s="1"/>
  <c r="I35" i="7"/>
  <c r="J35" i="7"/>
  <c r="K35" i="7" s="1"/>
  <c r="H36" i="7"/>
  <c r="M36" i="7" s="1"/>
  <c r="I36" i="7"/>
  <c r="J36" i="7"/>
  <c r="K36" i="7" s="1"/>
  <c r="H37" i="7"/>
  <c r="M37" i="7" s="1"/>
  <c r="I37" i="7"/>
  <c r="J37" i="7"/>
  <c r="K37" i="7" s="1"/>
  <c r="H38" i="7"/>
  <c r="M38" i="7" s="1"/>
  <c r="I38" i="7"/>
  <c r="J38" i="7"/>
  <c r="K38" i="7" s="1"/>
  <c r="H39" i="7"/>
  <c r="M39" i="7" s="1"/>
  <c r="I39" i="7"/>
  <c r="J39" i="7"/>
  <c r="K39" i="7" s="1"/>
  <c r="H40" i="7"/>
  <c r="M40" i="7" s="1"/>
  <c r="I40" i="7"/>
  <c r="J40" i="7"/>
  <c r="K40" i="7" s="1"/>
  <c r="H41" i="7"/>
  <c r="M41" i="7" s="1"/>
  <c r="I41" i="7"/>
  <c r="J41" i="7"/>
  <c r="K41" i="7" s="1"/>
  <c r="H42" i="7"/>
  <c r="M42" i="7" s="1"/>
  <c r="I42" i="7"/>
  <c r="J42" i="7"/>
  <c r="K42" i="7" s="1"/>
  <c r="H43" i="7"/>
  <c r="M43" i="7" s="1"/>
  <c r="I43" i="7"/>
  <c r="J43" i="7"/>
  <c r="K43" i="7" s="1"/>
  <c r="H44" i="7"/>
  <c r="M44" i="7" s="1"/>
  <c r="I44" i="7"/>
  <c r="J44" i="7"/>
  <c r="K44" i="7" s="1"/>
  <c r="H45" i="7"/>
  <c r="M45" i="7" s="1"/>
  <c r="I45" i="7"/>
  <c r="J45" i="7"/>
  <c r="K45" i="7" s="1"/>
  <c r="H46" i="7"/>
  <c r="M46" i="7" s="1"/>
  <c r="I46" i="7"/>
  <c r="J46" i="7"/>
  <c r="K46" i="7" s="1"/>
  <c r="H47" i="7"/>
  <c r="M47" i="7" s="1"/>
  <c r="I47" i="7"/>
  <c r="J47" i="7"/>
  <c r="K47" i="7" s="1"/>
  <c r="H48" i="7"/>
  <c r="M48" i="7" s="1"/>
  <c r="I48" i="7"/>
  <c r="J48" i="7"/>
  <c r="K48" i="7" s="1"/>
  <c r="H49" i="7"/>
  <c r="M49" i="7" s="1"/>
  <c r="I49" i="7"/>
  <c r="J49" i="7"/>
  <c r="K49" i="7" s="1"/>
  <c r="H50" i="7"/>
  <c r="M50" i="7" s="1"/>
  <c r="I50" i="7"/>
  <c r="J50" i="7"/>
  <c r="K50" i="7" s="1"/>
  <c r="H51" i="7"/>
  <c r="M51" i="7" s="1"/>
  <c r="I51" i="7"/>
  <c r="J51" i="7"/>
  <c r="K51" i="7" s="1"/>
  <c r="H52" i="7"/>
  <c r="M52" i="7" s="1"/>
  <c r="I52" i="7"/>
  <c r="J52" i="7"/>
  <c r="K52" i="7" s="1"/>
  <c r="H53" i="7"/>
  <c r="M53" i="7" s="1"/>
  <c r="I53" i="7"/>
  <c r="J53" i="7"/>
  <c r="K53" i="7" s="1"/>
  <c r="H54" i="7"/>
  <c r="M54" i="7" s="1"/>
  <c r="I54" i="7"/>
  <c r="J54" i="7"/>
  <c r="K54" i="7" s="1"/>
  <c r="H55" i="7"/>
  <c r="M55" i="7" s="1"/>
  <c r="I55" i="7"/>
  <c r="J55" i="7"/>
  <c r="K55" i="7" s="1"/>
  <c r="H56" i="7"/>
  <c r="M56" i="7" s="1"/>
  <c r="I56" i="7"/>
  <c r="J56" i="7"/>
  <c r="K56" i="7" s="1"/>
  <c r="H57" i="7"/>
  <c r="M57" i="7" s="1"/>
  <c r="I57" i="7"/>
  <c r="J57" i="7"/>
  <c r="K57" i="7" s="1"/>
  <c r="H58" i="7"/>
  <c r="M58" i="7" s="1"/>
  <c r="I58" i="7"/>
  <c r="J58" i="7"/>
  <c r="K58" i="7" s="1"/>
  <c r="H59" i="7"/>
  <c r="M59" i="7" s="1"/>
  <c r="I59" i="7"/>
  <c r="J59" i="7"/>
  <c r="K59" i="7" s="1"/>
  <c r="H60" i="7"/>
  <c r="M60" i="7" s="1"/>
  <c r="I60" i="7"/>
  <c r="J60" i="7"/>
  <c r="K60" i="7" s="1"/>
  <c r="H61" i="7"/>
  <c r="M61" i="7" s="1"/>
  <c r="I61" i="7"/>
  <c r="J61" i="7"/>
  <c r="K61" i="7" s="1"/>
  <c r="H62" i="7"/>
  <c r="M62" i="7" s="1"/>
  <c r="I62" i="7"/>
  <c r="J62" i="7"/>
  <c r="K62" i="7" s="1"/>
  <c r="H63" i="7"/>
  <c r="M63" i="7" s="1"/>
  <c r="I63" i="7"/>
  <c r="J63" i="7"/>
  <c r="K63" i="7" s="1"/>
  <c r="H64" i="7"/>
  <c r="M64" i="7" s="1"/>
  <c r="I64" i="7"/>
  <c r="J64" i="7"/>
  <c r="K64" i="7" s="1"/>
  <c r="H65" i="7"/>
  <c r="M65" i="7" s="1"/>
  <c r="I65" i="7"/>
  <c r="J65" i="7"/>
  <c r="K65" i="7" s="1"/>
  <c r="H66" i="7"/>
  <c r="M66" i="7" s="1"/>
  <c r="I66" i="7"/>
  <c r="J66" i="7"/>
  <c r="K66" i="7" s="1"/>
  <c r="H67" i="7"/>
  <c r="M67" i="7" s="1"/>
  <c r="I67" i="7"/>
  <c r="J67" i="7"/>
  <c r="K67" i="7" s="1"/>
  <c r="H68" i="7"/>
  <c r="M68" i="7" s="1"/>
  <c r="I68" i="7"/>
  <c r="J68" i="7"/>
  <c r="K68" i="7" s="1"/>
  <c r="H69" i="7"/>
  <c r="M69" i="7" s="1"/>
  <c r="I69" i="7"/>
  <c r="J69" i="7"/>
  <c r="K69" i="7" s="1"/>
  <c r="H70" i="7"/>
  <c r="M70" i="7" s="1"/>
  <c r="I70" i="7"/>
  <c r="J70" i="7"/>
  <c r="K70" i="7" s="1"/>
  <c r="H71" i="7"/>
  <c r="M71" i="7" s="1"/>
  <c r="I71" i="7"/>
  <c r="J71" i="7"/>
  <c r="K71" i="7" s="1"/>
  <c r="H72" i="7"/>
  <c r="M72" i="7" s="1"/>
  <c r="I72" i="7"/>
  <c r="J72" i="7"/>
  <c r="K72" i="7" s="1"/>
  <c r="H73" i="7"/>
  <c r="M73" i="7" s="1"/>
  <c r="I73" i="7"/>
  <c r="J73" i="7"/>
  <c r="K73" i="7" s="1"/>
  <c r="H74" i="7"/>
  <c r="M74" i="7" s="1"/>
  <c r="I74" i="7"/>
  <c r="J74" i="7"/>
  <c r="K74" i="7" s="1"/>
  <c r="H75" i="7"/>
  <c r="M75" i="7" s="1"/>
  <c r="I75" i="7"/>
  <c r="J75" i="7"/>
  <c r="K75" i="7" s="1"/>
  <c r="H76" i="7"/>
  <c r="M76" i="7" s="1"/>
  <c r="I76" i="7"/>
  <c r="J76" i="7"/>
  <c r="K76" i="7" s="1"/>
  <c r="H77" i="7"/>
  <c r="M77" i="7" s="1"/>
  <c r="I77" i="7"/>
  <c r="J77" i="7"/>
  <c r="K77" i="7" s="1"/>
  <c r="H78" i="7"/>
  <c r="M78" i="7" s="1"/>
  <c r="I78" i="7"/>
  <c r="J78" i="7"/>
  <c r="K78" i="7" s="1"/>
  <c r="H79" i="7"/>
  <c r="M79" i="7" s="1"/>
  <c r="I79" i="7"/>
  <c r="J79" i="7"/>
  <c r="K79" i="7" s="1"/>
  <c r="H80" i="7"/>
  <c r="M80" i="7" s="1"/>
  <c r="I80" i="7"/>
  <c r="J80" i="7"/>
  <c r="K80" i="7" s="1"/>
  <c r="H81" i="7"/>
  <c r="M81" i="7" s="1"/>
  <c r="I81" i="7"/>
  <c r="J81" i="7"/>
  <c r="K81" i="7" s="1"/>
  <c r="H82" i="7"/>
  <c r="M82" i="7" s="1"/>
  <c r="I82" i="7"/>
  <c r="J82" i="7"/>
  <c r="K82" i="7" s="1"/>
  <c r="H83" i="7"/>
  <c r="M83" i="7" s="1"/>
  <c r="I83" i="7"/>
  <c r="J83" i="7"/>
  <c r="K83" i="7" s="1"/>
  <c r="H84" i="7"/>
  <c r="M84" i="7" s="1"/>
  <c r="I84" i="7"/>
  <c r="J84" i="7"/>
  <c r="K84" i="7" s="1"/>
  <c r="H85" i="7"/>
  <c r="M85" i="7" s="1"/>
  <c r="I85" i="7"/>
  <c r="J85" i="7"/>
  <c r="K85" i="7" s="1"/>
  <c r="H86" i="7"/>
  <c r="M86" i="7" s="1"/>
  <c r="I86" i="7"/>
  <c r="J86" i="7"/>
  <c r="K86" i="7" s="1"/>
  <c r="H87" i="7"/>
  <c r="M87" i="7" s="1"/>
  <c r="I87" i="7"/>
  <c r="J87" i="7"/>
  <c r="K87" i="7" s="1"/>
  <c r="H88" i="7"/>
  <c r="M88" i="7" s="1"/>
  <c r="I88" i="7"/>
  <c r="J88" i="7"/>
  <c r="K88" i="7" s="1"/>
  <c r="H89" i="7"/>
  <c r="M89" i="7" s="1"/>
  <c r="I89" i="7"/>
  <c r="J89" i="7"/>
  <c r="K89" i="7" s="1"/>
  <c r="H90" i="7"/>
  <c r="M90" i="7" s="1"/>
  <c r="I90" i="7"/>
  <c r="J90" i="7"/>
  <c r="K90" i="7" s="1"/>
  <c r="H91" i="7"/>
  <c r="M91" i="7" s="1"/>
  <c r="I91" i="7"/>
  <c r="J91" i="7"/>
  <c r="K91" i="7" s="1"/>
  <c r="H92" i="7"/>
  <c r="M92" i="7" s="1"/>
  <c r="I92" i="7"/>
  <c r="J92" i="7"/>
  <c r="K92" i="7" s="1"/>
  <c r="H93" i="7"/>
  <c r="M93" i="7" s="1"/>
  <c r="I93" i="7"/>
  <c r="J93" i="7"/>
  <c r="K93" i="7" s="1"/>
  <c r="H94" i="7"/>
  <c r="M94" i="7" s="1"/>
  <c r="I94" i="7"/>
  <c r="J94" i="7"/>
  <c r="K94" i="7" s="1"/>
  <c r="H95" i="7"/>
  <c r="M95" i="7" s="1"/>
  <c r="I95" i="7"/>
  <c r="J95" i="7"/>
  <c r="K95" i="7" s="1"/>
  <c r="H96" i="7"/>
  <c r="M96" i="7" s="1"/>
  <c r="I96" i="7"/>
  <c r="J96" i="7"/>
  <c r="K96" i="7" s="1"/>
  <c r="H97" i="7"/>
  <c r="M97" i="7" s="1"/>
  <c r="I97" i="7"/>
  <c r="J97" i="7"/>
  <c r="K97" i="7" s="1"/>
  <c r="H98" i="7"/>
  <c r="M98" i="7" s="1"/>
  <c r="I98" i="7"/>
  <c r="J98" i="7"/>
  <c r="K98" i="7" s="1"/>
  <c r="H99" i="7"/>
  <c r="M99" i="7" s="1"/>
  <c r="I99" i="7"/>
  <c r="J99" i="7"/>
  <c r="K99" i="7" s="1"/>
  <c r="H100" i="7"/>
  <c r="M100" i="7" s="1"/>
  <c r="I100" i="7"/>
  <c r="J100" i="7"/>
  <c r="K100" i="7" s="1"/>
  <c r="H101" i="7"/>
  <c r="M101" i="7" s="1"/>
  <c r="I101" i="7"/>
  <c r="J101" i="7"/>
  <c r="K101" i="7" s="1"/>
  <c r="H102" i="7"/>
  <c r="M102" i="7" s="1"/>
  <c r="I102" i="7"/>
  <c r="J102" i="7"/>
  <c r="K102" i="7" s="1"/>
  <c r="H103" i="7"/>
  <c r="M103" i="7" s="1"/>
  <c r="I103" i="7"/>
  <c r="J103" i="7"/>
  <c r="K103" i="7" s="1"/>
  <c r="H104" i="7"/>
  <c r="M104" i="7" s="1"/>
  <c r="I104" i="7"/>
  <c r="J104" i="7"/>
  <c r="K104" i="7" s="1"/>
  <c r="H105" i="7"/>
  <c r="M105" i="7" s="1"/>
  <c r="I105" i="7"/>
  <c r="J105" i="7"/>
  <c r="K105" i="7" s="1"/>
  <c r="H106" i="7"/>
  <c r="M106" i="7" s="1"/>
  <c r="I106" i="7"/>
  <c r="J106" i="7"/>
  <c r="K106" i="7" s="1"/>
  <c r="H107" i="7"/>
  <c r="M107" i="7" s="1"/>
  <c r="I107" i="7"/>
  <c r="J107" i="7"/>
  <c r="K107" i="7" s="1"/>
  <c r="H108" i="7"/>
  <c r="M108" i="7" s="1"/>
  <c r="I108" i="7"/>
  <c r="J108" i="7"/>
  <c r="K108" i="7" s="1"/>
  <c r="H109" i="7"/>
  <c r="M109" i="7" s="1"/>
  <c r="I109" i="7"/>
  <c r="J109" i="7"/>
  <c r="K109" i="7" s="1"/>
  <c r="H110" i="7"/>
  <c r="M110" i="7" s="1"/>
  <c r="I110" i="7"/>
  <c r="J110" i="7"/>
  <c r="K110" i="7" s="1"/>
  <c r="H111" i="7"/>
  <c r="M111" i="7" s="1"/>
  <c r="I111" i="7"/>
  <c r="J111" i="7"/>
  <c r="K111" i="7" s="1"/>
  <c r="H112" i="7"/>
  <c r="M112" i="7" s="1"/>
  <c r="I112" i="7"/>
  <c r="J112" i="7"/>
  <c r="K112" i="7" s="1"/>
  <c r="H113" i="7"/>
  <c r="M113" i="7" s="1"/>
  <c r="I113" i="7"/>
  <c r="J113" i="7"/>
  <c r="K113" i="7" s="1"/>
  <c r="H114" i="7"/>
  <c r="M114" i="7" s="1"/>
  <c r="I114" i="7"/>
  <c r="J114" i="7"/>
  <c r="K114" i="7" s="1"/>
  <c r="H115" i="7"/>
  <c r="M115" i="7" s="1"/>
  <c r="I115" i="7"/>
  <c r="J115" i="7"/>
  <c r="K115" i="7" s="1"/>
  <c r="H116" i="7"/>
  <c r="M116" i="7" s="1"/>
  <c r="I116" i="7"/>
  <c r="J116" i="7"/>
  <c r="K116" i="7" s="1"/>
  <c r="A6" i="7"/>
  <c r="H6" i="7"/>
  <c r="M6" i="7" s="1"/>
  <c r="I6" i="7"/>
  <c r="J5" i="7"/>
  <c r="K5" i="7" s="1"/>
  <c r="I5" i="7"/>
  <c r="H5" i="7"/>
  <c r="M5" i="7" s="1"/>
  <c r="Y53" i="1"/>
  <c r="Y61" i="1"/>
  <c r="Y62" i="1"/>
  <c r="Y63" i="1"/>
  <c r="Y64" i="1"/>
  <c r="Y67" i="1"/>
  <c r="Y68" i="1"/>
  <c r="Y69" i="1"/>
  <c r="Y70" i="1"/>
  <c r="Y71" i="1"/>
  <c r="Y72" i="1"/>
  <c r="Y75" i="1"/>
  <c r="Y78" i="1"/>
  <c r="Y79" i="1"/>
  <c r="Y82" i="1"/>
  <c r="Y83" i="1"/>
  <c r="Y86" i="1"/>
  <c r="Y87" i="1"/>
  <c r="Y88" i="1"/>
  <c r="Y91" i="1"/>
  <c r="Y92" i="1"/>
  <c r="Y95" i="1"/>
  <c r="Y96" i="1"/>
  <c r="Y100" i="1"/>
  <c r="Y101" i="1"/>
  <c r="Y102" i="1"/>
  <c r="Y107" i="1"/>
  <c r="Y108" i="1"/>
  <c r="Y109" i="1"/>
  <c r="Y110" i="1"/>
  <c r="Y111" i="1"/>
  <c r="Y121" i="1"/>
  <c r="Y112" i="1"/>
  <c r="Y122" i="1"/>
  <c r="Y123" i="1"/>
  <c r="Y124" i="1"/>
  <c r="Y125" i="1"/>
  <c r="Y115" i="1"/>
  <c r="Y116" i="1"/>
  <c r="Y126" i="1"/>
  <c r="Y127" i="1"/>
  <c r="Y128" i="1"/>
  <c r="Y129" i="1"/>
  <c r="Y130" i="1"/>
  <c r="Y137" i="1"/>
  <c r="Y138" i="1"/>
  <c r="Y139" i="1"/>
  <c r="Y140" i="1"/>
  <c r="Y147" i="1"/>
  <c r="Y148" i="1"/>
  <c r="Y149" i="1"/>
  <c r="Y150" i="1"/>
  <c r="Y155" i="1"/>
  <c r="Y151" i="1"/>
  <c r="Y152" i="1"/>
  <c r="Y156" i="1"/>
  <c r="Y157" i="1"/>
  <c r="Y158" i="1"/>
  <c r="Y165" i="1"/>
  <c r="Y166" i="1"/>
  <c r="Y167" i="1"/>
  <c r="Y168" i="1"/>
  <c r="Y169" i="1"/>
  <c r="Y170" i="1"/>
  <c r="Y173" i="1"/>
  <c r="Y174" i="1"/>
  <c r="Y175" i="1"/>
  <c r="Y176" i="1"/>
  <c r="Y178" i="1"/>
  <c r="Y11" i="1"/>
  <c r="Y13" i="1"/>
  <c r="Y16" i="1"/>
  <c r="Y21" i="1"/>
  <c r="Y22" i="1"/>
  <c r="Y32" i="1"/>
  <c r="Y33" i="1"/>
  <c r="Y40" i="1"/>
  <c r="Y41" i="1"/>
  <c r="Y45" i="1"/>
  <c r="Y46" i="1"/>
  <c r="Y49" i="1"/>
  <c r="Y54" i="1"/>
  <c r="Y55" i="1"/>
  <c r="Y59" i="1"/>
  <c r="Y60" i="1"/>
  <c r="Y65" i="1"/>
  <c r="Y66" i="1"/>
  <c r="Y73" i="1"/>
  <c r="Y74" i="1"/>
  <c r="Y76" i="1"/>
  <c r="Y77" i="1"/>
  <c r="Y80" i="1"/>
  <c r="Y81" i="1"/>
  <c r="Y84" i="1"/>
  <c r="Y85" i="1"/>
  <c r="Y89" i="1"/>
  <c r="Y90" i="1"/>
  <c r="Y93" i="1"/>
  <c r="Y94" i="1"/>
  <c r="Y98" i="1"/>
  <c r="Y99" i="1"/>
  <c r="Y104" i="1"/>
  <c r="Y105" i="1"/>
  <c r="Y106" i="1"/>
  <c r="Y113" i="1"/>
  <c r="Y114" i="1"/>
  <c r="Y119" i="1"/>
  <c r="Y120" i="1"/>
  <c r="Y134" i="1"/>
  <c r="Y135" i="1"/>
  <c r="Y136" i="1"/>
  <c r="Y143" i="1"/>
  <c r="Y144" i="1"/>
  <c r="Y145" i="1"/>
  <c r="Y146" i="1"/>
  <c r="Y153" i="1"/>
  <c r="Y154" i="1"/>
  <c r="Y162" i="1"/>
  <c r="Y163" i="1"/>
  <c r="Y164" i="1"/>
  <c r="Y171" i="1"/>
  <c r="Y172" i="1"/>
  <c r="Y177" i="1"/>
  <c r="Y131" i="1"/>
  <c r="Y132" i="1"/>
  <c r="Y15" i="1"/>
  <c r="Y39" i="1"/>
  <c r="Y97" i="1"/>
  <c r="Y103" i="1"/>
  <c r="Y117" i="1"/>
  <c r="Y118" i="1"/>
  <c r="Y133" i="1"/>
  <c r="Y141" i="1"/>
  <c r="Y142" i="1"/>
  <c r="Y159" i="1"/>
  <c r="Y160" i="1"/>
  <c r="Y161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23" i="1"/>
  <c r="Y10" i="1"/>
  <c r="Y12" i="1"/>
  <c r="Y14" i="1"/>
  <c r="Y17" i="1"/>
  <c r="Y18" i="1"/>
  <c r="Y19" i="1"/>
  <c r="Y20" i="1"/>
  <c r="Y24" i="1"/>
  <c r="Y25" i="1"/>
  <c r="Y26" i="1"/>
  <c r="Y27" i="1"/>
  <c r="Y28" i="1"/>
  <c r="Y29" i="1"/>
  <c r="Y30" i="1"/>
  <c r="Y31" i="1"/>
  <c r="Y34" i="1"/>
  <c r="Y35" i="1"/>
  <c r="Y36" i="1"/>
  <c r="Y37" i="1"/>
  <c r="Y38" i="1"/>
  <c r="Y42" i="1"/>
  <c r="Y43" i="1"/>
  <c r="Y44" i="1"/>
  <c r="Y47" i="1"/>
  <c r="Y48" i="1"/>
  <c r="Y50" i="1"/>
  <c r="Y51" i="1"/>
  <c r="Y56" i="1"/>
  <c r="Y57" i="1"/>
  <c r="Y58" i="1"/>
  <c r="Y52" i="1"/>
  <c r="Y9" i="1"/>
  <c r="V23" i="1"/>
  <c r="W23" i="1"/>
  <c r="X23" i="1"/>
  <c r="V10" i="1"/>
  <c r="W10" i="1"/>
  <c r="AD10" i="1" s="1"/>
  <c r="X10" i="1"/>
  <c r="V12" i="1"/>
  <c r="W12" i="1"/>
  <c r="X12" i="1"/>
  <c r="V14" i="1"/>
  <c r="W14" i="1"/>
  <c r="X14" i="1"/>
  <c r="V17" i="1"/>
  <c r="W17" i="1"/>
  <c r="AD17" i="1" s="1"/>
  <c r="X17" i="1"/>
  <c r="V18" i="1"/>
  <c r="W18" i="1"/>
  <c r="X18" i="1"/>
  <c r="V19" i="1"/>
  <c r="W19" i="1"/>
  <c r="X19" i="1"/>
  <c r="V20" i="1"/>
  <c r="W20" i="1"/>
  <c r="AD20" i="1" s="1"/>
  <c r="X20" i="1"/>
  <c r="V24" i="1"/>
  <c r="W24" i="1"/>
  <c r="X24" i="1"/>
  <c r="V25" i="1"/>
  <c r="W25" i="1"/>
  <c r="X25" i="1"/>
  <c r="V26" i="1"/>
  <c r="W26" i="1"/>
  <c r="AD26" i="1" s="1"/>
  <c r="X26" i="1"/>
  <c r="V27" i="1"/>
  <c r="W27" i="1"/>
  <c r="X27" i="1"/>
  <c r="V28" i="1"/>
  <c r="W28" i="1"/>
  <c r="X28" i="1"/>
  <c r="V29" i="1"/>
  <c r="W29" i="1"/>
  <c r="AD29" i="1" s="1"/>
  <c r="X29" i="1"/>
  <c r="V30" i="1"/>
  <c r="W30" i="1"/>
  <c r="X30" i="1"/>
  <c r="V31" i="1"/>
  <c r="W31" i="1"/>
  <c r="X31" i="1"/>
  <c r="V34" i="1"/>
  <c r="W34" i="1"/>
  <c r="AD34" i="1" s="1"/>
  <c r="X34" i="1"/>
  <c r="V35" i="1"/>
  <c r="W35" i="1"/>
  <c r="X35" i="1"/>
  <c r="V36" i="1"/>
  <c r="W36" i="1"/>
  <c r="X36" i="1"/>
  <c r="V37" i="1"/>
  <c r="W37" i="1"/>
  <c r="AD37" i="1" s="1"/>
  <c r="X37" i="1"/>
  <c r="V38" i="1"/>
  <c r="W38" i="1"/>
  <c r="X38" i="1"/>
  <c r="V42" i="1"/>
  <c r="W42" i="1"/>
  <c r="X42" i="1"/>
  <c r="V43" i="1"/>
  <c r="W43" i="1"/>
  <c r="AD43" i="1" s="1"/>
  <c r="X43" i="1"/>
  <c r="V44" i="1"/>
  <c r="W44" i="1"/>
  <c r="X44" i="1"/>
  <c r="V47" i="1"/>
  <c r="W47" i="1"/>
  <c r="X47" i="1"/>
  <c r="V48" i="1"/>
  <c r="W48" i="1"/>
  <c r="AD48" i="1" s="1"/>
  <c r="X48" i="1"/>
  <c r="V50" i="1"/>
  <c r="W50" i="1"/>
  <c r="X50" i="1"/>
  <c r="V51" i="1"/>
  <c r="W51" i="1"/>
  <c r="X51" i="1"/>
  <c r="V56" i="1"/>
  <c r="W56" i="1"/>
  <c r="AD56" i="1" s="1"/>
  <c r="X56" i="1"/>
  <c r="V57" i="1"/>
  <c r="W57" i="1"/>
  <c r="X57" i="1"/>
  <c r="V58" i="1"/>
  <c r="W58" i="1"/>
  <c r="X58" i="1"/>
  <c r="V52" i="1"/>
  <c r="W52" i="1"/>
  <c r="AD52" i="1" s="1"/>
  <c r="X52" i="1"/>
  <c r="V53" i="1"/>
  <c r="W53" i="1"/>
  <c r="X53" i="1"/>
  <c r="V61" i="1"/>
  <c r="W61" i="1"/>
  <c r="AD61" i="1" s="1"/>
  <c r="X61" i="1"/>
  <c r="V62" i="1"/>
  <c r="W62" i="1"/>
  <c r="X62" i="1"/>
  <c r="V63" i="1"/>
  <c r="W63" i="1"/>
  <c r="X63" i="1"/>
  <c r="V64" i="1"/>
  <c r="W64" i="1"/>
  <c r="AD64" i="1" s="1"/>
  <c r="X64" i="1"/>
  <c r="V67" i="1"/>
  <c r="W67" i="1"/>
  <c r="X67" i="1"/>
  <c r="AE67" i="1" s="1"/>
  <c r="V68" i="1"/>
  <c r="W68" i="1"/>
  <c r="X68" i="1"/>
  <c r="V69" i="1"/>
  <c r="W69" i="1"/>
  <c r="AD69" i="1" s="1"/>
  <c r="X69" i="1"/>
  <c r="V70" i="1"/>
  <c r="W70" i="1"/>
  <c r="X70" i="1"/>
  <c r="V71" i="1"/>
  <c r="W71" i="1"/>
  <c r="X71" i="1"/>
  <c r="V72" i="1"/>
  <c r="W72" i="1"/>
  <c r="AD72" i="1" s="1"/>
  <c r="X72" i="1"/>
  <c r="V75" i="1"/>
  <c r="W75" i="1"/>
  <c r="X75" i="1"/>
  <c r="AE75" i="1" s="1"/>
  <c r="V78" i="1"/>
  <c r="W78" i="1"/>
  <c r="X78" i="1"/>
  <c r="V79" i="1"/>
  <c r="W79" i="1"/>
  <c r="AD79" i="1" s="1"/>
  <c r="X79" i="1"/>
  <c r="V82" i="1"/>
  <c r="W82" i="1"/>
  <c r="X82" i="1"/>
  <c r="V83" i="1"/>
  <c r="W83" i="1"/>
  <c r="X83" i="1"/>
  <c r="V86" i="1"/>
  <c r="W86" i="1"/>
  <c r="AD86" i="1" s="1"/>
  <c r="X86" i="1"/>
  <c r="V87" i="1"/>
  <c r="W87" i="1"/>
  <c r="X87" i="1"/>
  <c r="AE87" i="1" s="1"/>
  <c r="V88" i="1"/>
  <c r="W88" i="1"/>
  <c r="X88" i="1"/>
  <c r="V91" i="1"/>
  <c r="W91" i="1"/>
  <c r="AD91" i="1" s="1"/>
  <c r="X91" i="1"/>
  <c r="V92" i="1"/>
  <c r="W92" i="1"/>
  <c r="X92" i="1"/>
  <c r="V95" i="1"/>
  <c r="W95" i="1"/>
  <c r="X95" i="1"/>
  <c r="V96" i="1"/>
  <c r="W96" i="1"/>
  <c r="AD96" i="1" s="1"/>
  <c r="X96" i="1"/>
  <c r="V100" i="1"/>
  <c r="W100" i="1"/>
  <c r="X100" i="1"/>
  <c r="AE100" i="1" s="1"/>
  <c r="V101" i="1"/>
  <c r="W101" i="1"/>
  <c r="X101" i="1"/>
  <c r="V102" i="1"/>
  <c r="W102" i="1"/>
  <c r="AD102" i="1" s="1"/>
  <c r="X102" i="1"/>
  <c r="V107" i="1"/>
  <c r="W107" i="1"/>
  <c r="X107" i="1"/>
  <c r="V108" i="1"/>
  <c r="W108" i="1"/>
  <c r="X108" i="1"/>
  <c r="V109" i="1"/>
  <c r="W109" i="1"/>
  <c r="AD109" i="1" s="1"/>
  <c r="X109" i="1"/>
  <c r="V110" i="1"/>
  <c r="W110" i="1"/>
  <c r="X110" i="1"/>
  <c r="AE110" i="1" s="1"/>
  <c r="V111" i="1"/>
  <c r="W111" i="1"/>
  <c r="X111" i="1"/>
  <c r="V121" i="1"/>
  <c r="W121" i="1"/>
  <c r="AD121" i="1" s="1"/>
  <c r="X121" i="1"/>
  <c r="V112" i="1"/>
  <c r="W112" i="1"/>
  <c r="X112" i="1"/>
  <c r="V122" i="1"/>
  <c r="W122" i="1"/>
  <c r="X122" i="1"/>
  <c r="V123" i="1"/>
  <c r="W123" i="1"/>
  <c r="AD123" i="1" s="1"/>
  <c r="X123" i="1"/>
  <c r="V124" i="1"/>
  <c r="W124" i="1"/>
  <c r="X124" i="1"/>
  <c r="AE124" i="1" s="1"/>
  <c r="V125" i="1"/>
  <c r="W125" i="1"/>
  <c r="X125" i="1"/>
  <c r="V115" i="1"/>
  <c r="W115" i="1"/>
  <c r="AD115" i="1" s="1"/>
  <c r="X115" i="1"/>
  <c r="V116" i="1"/>
  <c r="W116" i="1"/>
  <c r="X116" i="1"/>
  <c r="V126" i="1"/>
  <c r="W126" i="1"/>
  <c r="X126" i="1"/>
  <c r="V127" i="1"/>
  <c r="W127" i="1"/>
  <c r="AD127" i="1" s="1"/>
  <c r="X127" i="1"/>
  <c r="V128" i="1"/>
  <c r="W128" i="1"/>
  <c r="X128" i="1"/>
  <c r="AE128" i="1" s="1"/>
  <c r="V129" i="1"/>
  <c r="W129" i="1"/>
  <c r="X129" i="1"/>
  <c r="V130" i="1"/>
  <c r="W130" i="1"/>
  <c r="AD130" i="1" s="1"/>
  <c r="X130" i="1"/>
  <c r="V137" i="1"/>
  <c r="W137" i="1"/>
  <c r="X137" i="1"/>
  <c r="V138" i="1"/>
  <c r="W138" i="1"/>
  <c r="X138" i="1"/>
  <c r="V139" i="1"/>
  <c r="W139" i="1"/>
  <c r="AD139" i="1" s="1"/>
  <c r="X139" i="1"/>
  <c r="V140" i="1"/>
  <c r="W140" i="1"/>
  <c r="X140" i="1"/>
  <c r="AE140" i="1" s="1"/>
  <c r="V147" i="1"/>
  <c r="W147" i="1"/>
  <c r="X147" i="1"/>
  <c r="V148" i="1"/>
  <c r="W148" i="1"/>
  <c r="AD148" i="1" s="1"/>
  <c r="X148" i="1"/>
  <c r="V149" i="1"/>
  <c r="W149" i="1"/>
  <c r="X149" i="1"/>
  <c r="V150" i="1"/>
  <c r="W150" i="1"/>
  <c r="X150" i="1"/>
  <c r="V155" i="1"/>
  <c r="W155" i="1"/>
  <c r="AD155" i="1" s="1"/>
  <c r="X155" i="1"/>
  <c r="V151" i="1"/>
  <c r="W151" i="1"/>
  <c r="X151" i="1"/>
  <c r="AE151" i="1" s="1"/>
  <c r="V152" i="1"/>
  <c r="W152" i="1"/>
  <c r="X152" i="1"/>
  <c r="V156" i="1"/>
  <c r="W156" i="1"/>
  <c r="AD156" i="1" s="1"/>
  <c r="X156" i="1"/>
  <c r="V157" i="1"/>
  <c r="W157" i="1"/>
  <c r="X157" i="1"/>
  <c r="V158" i="1"/>
  <c r="W158" i="1"/>
  <c r="X158" i="1"/>
  <c r="V165" i="1"/>
  <c r="W165" i="1"/>
  <c r="AD165" i="1" s="1"/>
  <c r="X165" i="1"/>
  <c r="V166" i="1"/>
  <c r="W166" i="1"/>
  <c r="X166" i="1"/>
  <c r="AE166" i="1" s="1"/>
  <c r="V167" i="1"/>
  <c r="W167" i="1"/>
  <c r="X167" i="1"/>
  <c r="V168" i="1"/>
  <c r="W168" i="1"/>
  <c r="AD168" i="1" s="1"/>
  <c r="X168" i="1"/>
  <c r="V169" i="1"/>
  <c r="W169" i="1"/>
  <c r="X169" i="1"/>
  <c r="V170" i="1"/>
  <c r="W170" i="1"/>
  <c r="X170" i="1"/>
  <c r="V173" i="1"/>
  <c r="W173" i="1"/>
  <c r="AD173" i="1" s="1"/>
  <c r="X173" i="1"/>
  <c r="V174" i="1"/>
  <c r="W174" i="1"/>
  <c r="X174" i="1"/>
  <c r="AE174" i="1" s="1"/>
  <c r="V175" i="1"/>
  <c r="W175" i="1"/>
  <c r="X175" i="1"/>
  <c r="V176" i="1"/>
  <c r="W176" i="1"/>
  <c r="AD176" i="1" s="1"/>
  <c r="X176" i="1"/>
  <c r="V178" i="1"/>
  <c r="W178" i="1"/>
  <c r="X178" i="1"/>
  <c r="V11" i="1"/>
  <c r="W11" i="1"/>
  <c r="X11" i="1"/>
  <c r="V13" i="1"/>
  <c r="W13" i="1"/>
  <c r="X13" i="1"/>
  <c r="V16" i="1"/>
  <c r="W16" i="1"/>
  <c r="X16" i="1"/>
  <c r="V21" i="1"/>
  <c r="W21" i="1"/>
  <c r="X21" i="1"/>
  <c r="V22" i="1"/>
  <c r="W22" i="1"/>
  <c r="X22" i="1"/>
  <c r="V32" i="1"/>
  <c r="W32" i="1"/>
  <c r="X32" i="1"/>
  <c r="V33" i="1"/>
  <c r="W33" i="1"/>
  <c r="X33" i="1"/>
  <c r="V40" i="1"/>
  <c r="W40" i="1"/>
  <c r="X40" i="1"/>
  <c r="V41" i="1"/>
  <c r="W41" i="1"/>
  <c r="X41" i="1"/>
  <c r="V45" i="1"/>
  <c r="W45" i="1"/>
  <c r="X45" i="1"/>
  <c r="V46" i="1"/>
  <c r="W46" i="1"/>
  <c r="X46" i="1"/>
  <c r="V49" i="1"/>
  <c r="W49" i="1"/>
  <c r="X49" i="1"/>
  <c r="V54" i="1"/>
  <c r="W54" i="1"/>
  <c r="X54" i="1"/>
  <c r="V55" i="1"/>
  <c r="W55" i="1"/>
  <c r="X55" i="1"/>
  <c r="V59" i="1"/>
  <c r="W59" i="1"/>
  <c r="X59" i="1"/>
  <c r="V60" i="1"/>
  <c r="W60" i="1"/>
  <c r="X60" i="1"/>
  <c r="V65" i="1"/>
  <c r="W65" i="1"/>
  <c r="X65" i="1"/>
  <c r="V66" i="1"/>
  <c r="W66" i="1"/>
  <c r="X66" i="1"/>
  <c r="V73" i="1"/>
  <c r="W73" i="1"/>
  <c r="X73" i="1"/>
  <c r="V74" i="1"/>
  <c r="W74" i="1"/>
  <c r="X74" i="1"/>
  <c r="V76" i="1"/>
  <c r="W76" i="1"/>
  <c r="X76" i="1"/>
  <c r="V77" i="1"/>
  <c r="W77" i="1"/>
  <c r="X77" i="1"/>
  <c r="V80" i="1"/>
  <c r="W80" i="1"/>
  <c r="X80" i="1"/>
  <c r="V81" i="1"/>
  <c r="W81" i="1"/>
  <c r="X81" i="1"/>
  <c r="V84" i="1"/>
  <c r="W84" i="1"/>
  <c r="X84" i="1"/>
  <c r="V85" i="1"/>
  <c r="W85" i="1"/>
  <c r="X85" i="1"/>
  <c r="V89" i="1"/>
  <c r="W89" i="1"/>
  <c r="X89" i="1"/>
  <c r="V90" i="1"/>
  <c r="W90" i="1"/>
  <c r="X90" i="1"/>
  <c r="V93" i="1"/>
  <c r="W93" i="1"/>
  <c r="X93" i="1"/>
  <c r="V94" i="1"/>
  <c r="W94" i="1"/>
  <c r="X94" i="1"/>
  <c r="V98" i="1"/>
  <c r="W98" i="1"/>
  <c r="X98" i="1"/>
  <c r="V99" i="1"/>
  <c r="W99" i="1"/>
  <c r="X99" i="1"/>
  <c r="V104" i="1"/>
  <c r="W104" i="1"/>
  <c r="X104" i="1"/>
  <c r="V105" i="1"/>
  <c r="W105" i="1"/>
  <c r="X105" i="1"/>
  <c r="V106" i="1"/>
  <c r="W106" i="1"/>
  <c r="AD106" i="1" s="1"/>
  <c r="X106" i="1"/>
  <c r="V113" i="1"/>
  <c r="W113" i="1"/>
  <c r="X113" i="1"/>
  <c r="V114" i="1"/>
  <c r="W114" i="1"/>
  <c r="X114" i="1"/>
  <c r="V119" i="1"/>
  <c r="W119" i="1"/>
  <c r="X119" i="1"/>
  <c r="V120" i="1"/>
  <c r="W120" i="1"/>
  <c r="X120" i="1"/>
  <c r="V134" i="1"/>
  <c r="W134" i="1"/>
  <c r="X134" i="1"/>
  <c r="V135" i="1"/>
  <c r="W135" i="1"/>
  <c r="X135" i="1"/>
  <c r="V136" i="1"/>
  <c r="W136" i="1"/>
  <c r="X136" i="1"/>
  <c r="V143" i="1"/>
  <c r="W143" i="1"/>
  <c r="X143" i="1"/>
  <c r="V144" i="1"/>
  <c r="W144" i="1"/>
  <c r="AD144" i="1" s="1"/>
  <c r="X144" i="1"/>
  <c r="V145" i="1"/>
  <c r="W145" i="1"/>
  <c r="X145" i="1"/>
  <c r="AE145" i="1" s="1"/>
  <c r="V146" i="1"/>
  <c r="W146" i="1"/>
  <c r="X146" i="1"/>
  <c r="V153" i="1"/>
  <c r="W153" i="1"/>
  <c r="X153" i="1"/>
  <c r="V154" i="1"/>
  <c r="W154" i="1"/>
  <c r="X154" i="1"/>
  <c r="V162" i="1"/>
  <c r="W162" i="1"/>
  <c r="X162" i="1"/>
  <c r="V163" i="1"/>
  <c r="W163" i="1"/>
  <c r="X163" i="1"/>
  <c r="V164" i="1"/>
  <c r="W164" i="1"/>
  <c r="X164" i="1"/>
  <c r="AE164" i="1" s="1"/>
  <c r="V171" i="1"/>
  <c r="W171" i="1"/>
  <c r="X171" i="1"/>
  <c r="V172" i="1"/>
  <c r="W172" i="1"/>
  <c r="X172" i="1"/>
  <c r="V177" i="1"/>
  <c r="W177" i="1"/>
  <c r="X177" i="1"/>
  <c r="V131" i="1"/>
  <c r="W131" i="1"/>
  <c r="X131" i="1"/>
  <c r="V132" i="1"/>
  <c r="W132" i="1"/>
  <c r="X132" i="1"/>
  <c r="V15" i="1"/>
  <c r="W15" i="1"/>
  <c r="X15" i="1"/>
  <c r="V39" i="1"/>
  <c r="W39" i="1"/>
  <c r="X39" i="1"/>
  <c r="V97" i="1"/>
  <c r="W97" i="1"/>
  <c r="X97" i="1"/>
  <c r="V103" i="1"/>
  <c r="W103" i="1"/>
  <c r="X103" i="1"/>
  <c r="V117" i="1"/>
  <c r="W117" i="1"/>
  <c r="X117" i="1"/>
  <c r="V118" i="1"/>
  <c r="W118" i="1"/>
  <c r="X118" i="1"/>
  <c r="V133" i="1"/>
  <c r="W133" i="1"/>
  <c r="X133" i="1"/>
  <c r="V141" i="1"/>
  <c r="W141" i="1"/>
  <c r="X141" i="1"/>
  <c r="V142" i="1"/>
  <c r="W142" i="1"/>
  <c r="X142" i="1"/>
  <c r="V159" i="1"/>
  <c r="W159" i="1"/>
  <c r="X159" i="1"/>
  <c r="V160" i="1"/>
  <c r="W160" i="1"/>
  <c r="X160" i="1"/>
  <c r="V161" i="1"/>
  <c r="W161" i="1"/>
  <c r="X161" i="1"/>
  <c r="V179" i="1"/>
  <c r="W179" i="1"/>
  <c r="X179" i="1"/>
  <c r="V180" i="1"/>
  <c r="W180" i="1"/>
  <c r="X180" i="1"/>
  <c r="V181" i="1"/>
  <c r="W181" i="1"/>
  <c r="X181" i="1"/>
  <c r="V182" i="1"/>
  <c r="W182" i="1"/>
  <c r="X182" i="1"/>
  <c r="AE182" i="1" s="1"/>
  <c r="V183" i="1"/>
  <c r="W183" i="1"/>
  <c r="X183" i="1"/>
  <c r="V184" i="1"/>
  <c r="W184" i="1"/>
  <c r="AD184" i="1" s="1"/>
  <c r="X184" i="1"/>
  <c r="V185" i="1"/>
  <c r="W185" i="1"/>
  <c r="X185" i="1"/>
  <c r="AE185" i="1" s="1"/>
  <c r="V186" i="1"/>
  <c r="W186" i="1"/>
  <c r="X186" i="1"/>
  <c r="V187" i="1"/>
  <c r="W187" i="1"/>
  <c r="AD187" i="1" s="1"/>
  <c r="X187" i="1"/>
  <c r="V188" i="1"/>
  <c r="W188" i="1"/>
  <c r="X188" i="1"/>
  <c r="V189" i="1"/>
  <c r="W189" i="1"/>
  <c r="X189" i="1"/>
  <c r="V190" i="1"/>
  <c r="W190" i="1"/>
  <c r="AD190" i="1" s="1"/>
  <c r="X190" i="1"/>
  <c r="V191" i="1"/>
  <c r="W191" i="1"/>
  <c r="X191" i="1"/>
  <c r="AE191" i="1" s="1"/>
  <c r="V192" i="1"/>
  <c r="W192" i="1"/>
  <c r="X192" i="1"/>
  <c r="V193" i="1"/>
  <c r="W193" i="1"/>
  <c r="X193" i="1"/>
  <c r="V194" i="1"/>
  <c r="W194" i="1"/>
  <c r="X194" i="1"/>
  <c r="AE194" i="1" s="1"/>
  <c r="V195" i="1"/>
  <c r="W195" i="1"/>
  <c r="X195" i="1"/>
  <c r="V196" i="1"/>
  <c r="W196" i="1"/>
  <c r="AD196" i="1" s="1"/>
  <c r="X196" i="1"/>
  <c r="V197" i="1"/>
  <c r="W197" i="1"/>
  <c r="X197" i="1"/>
  <c r="AE197" i="1" s="1"/>
  <c r="V198" i="1"/>
  <c r="W198" i="1"/>
  <c r="X198" i="1"/>
  <c r="V199" i="1"/>
  <c r="W199" i="1"/>
  <c r="AD199" i="1" s="1"/>
  <c r="X199" i="1"/>
  <c r="V200" i="1"/>
  <c r="AL200" i="1" s="1"/>
  <c r="W200" i="1"/>
  <c r="AM200" i="1" s="1"/>
  <c r="AP200" i="1" s="1"/>
  <c r="X200" i="1"/>
  <c r="V201" i="1"/>
  <c r="W201" i="1"/>
  <c r="X201" i="1"/>
  <c r="V202" i="1"/>
  <c r="W202" i="1"/>
  <c r="AD202" i="1" s="1"/>
  <c r="X202" i="1"/>
  <c r="V203" i="1"/>
  <c r="W203" i="1"/>
  <c r="X203" i="1"/>
  <c r="AE203" i="1" s="1"/>
  <c r="V204" i="1"/>
  <c r="W204" i="1"/>
  <c r="X204" i="1"/>
  <c r="V205" i="1"/>
  <c r="W205" i="1"/>
  <c r="AD205" i="1" s="1"/>
  <c r="X205" i="1"/>
  <c r="V206" i="1"/>
  <c r="W206" i="1"/>
  <c r="X206" i="1"/>
  <c r="AE206" i="1" s="1"/>
  <c r="V207" i="1"/>
  <c r="W207" i="1"/>
  <c r="X207" i="1"/>
  <c r="V208" i="1"/>
  <c r="W208" i="1"/>
  <c r="AD208" i="1" s="1"/>
  <c r="X208" i="1"/>
  <c r="V209" i="1"/>
  <c r="W209" i="1"/>
  <c r="X209" i="1"/>
  <c r="AE209" i="1" s="1"/>
  <c r="V210" i="1"/>
  <c r="W210" i="1"/>
  <c r="X210" i="1"/>
  <c r="V211" i="1"/>
  <c r="W211" i="1"/>
  <c r="AD211" i="1" s="1"/>
  <c r="X211" i="1"/>
  <c r="V212" i="1"/>
  <c r="W212" i="1"/>
  <c r="X212" i="1"/>
  <c r="AE212" i="1" s="1"/>
  <c r="V213" i="1"/>
  <c r="W213" i="1"/>
  <c r="X213" i="1"/>
  <c r="V214" i="1"/>
  <c r="W214" i="1"/>
  <c r="AD214" i="1" s="1"/>
  <c r="X214" i="1"/>
  <c r="V215" i="1"/>
  <c r="W215" i="1"/>
  <c r="X215" i="1"/>
  <c r="AE215" i="1" s="1"/>
  <c r="V216" i="1"/>
  <c r="W216" i="1"/>
  <c r="X216" i="1"/>
  <c r="V217" i="1"/>
  <c r="W217" i="1"/>
  <c r="AD217" i="1" s="1"/>
  <c r="X217" i="1"/>
  <c r="V218" i="1"/>
  <c r="W218" i="1"/>
  <c r="X218" i="1"/>
  <c r="AE218" i="1" s="1"/>
  <c r="V219" i="1"/>
  <c r="W219" i="1"/>
  <c r="X219" i="1"/>
  <c r="V220" i="1"/>
  <c r="W220" i="1"/>
  <c r="AD220" i="1" s="1"/>
  <c r="X220" i="1"/>
  <c r="V221" i="1"/>
  <c r="W221" i="1"/>
  <c r="X221" i="1"/>
  <c r="AE221" i="1" s="1"/>
  <c r="V222" i="1"/>
  <c r="W222" i="1"/>
  <c r="X222" i="1"/>
  <c r="V223" i="1"/>
  <c r="W223" i="1"/>
  <c r="AD223" i="1" s="1"/>
  <c r="X223" i="1"/>
  <c r="V224" i="1"/>
  <c r="W224" i="1"/>
  <c r="X224" i="1"/>
  <c r="AE224" i="1" s="1"/>
  <c r="V225" i="1"/>
  <c r="W225" i="1"/>
  <c r="X225" i="1"/>
  <c r="V226" i="1"/>
  <c r="W226" i="1"/>
  <c r="AD226" i="1" s="1"/>
  <c r="X226" i="1"/>
  <c r="V227" i="1"/>
  <c r="W227" i="1"/>
  <c r="X227" i="1"/>
  <c r="AE227" i="1" s="1"/>
  <c r="V228" i="1"/>
  <c r="W228" i="1"/>
  <c r="X228" i="1"/>
  <c r="V229" i="1"/>
  <c r="W229" i="1"/>
  <c r="AD229" i="1" s="1"/>
  <c r="X229" i="1"/>
  <c r="V230" i="1"/>
  <c r="W230" i="1"/>
  <c r="X230" i="1"/>
  <c r="AE230" i="1" s="1"/>
  <c r="V231" i="1"/>
  <c r="W231" i="1"/>
  <c r="X231" i="1"/>
  <c r="V232" i="1"/>
  <c r="W232" i="1"/>
  <c r="AD232" i="1" s="1"/>
  <c r="X232" i="1"/>
  <c r="V233" i="1"/>
  <c r="W233" i="1"/>
  <c r="X233" i="1"/>
  <c r="AE233" i="1" s="1"/>
  <c r="V234" i="1"/>
  <c r="W234" i="1"/>
  <c r="X234" i="1"/>
  <c r="V235" i="1"/>
  <c r="W235" i="1"/>
  <c r="AD235" i="1" s="1"/>
  <c r="X235" i="1"/>
  <c r="V236" i="1"/>
  <c r="W236" i="1"/>
  <c r="X236" i="1"/>
  <c r="AE236" i="1" s="1"/>
  <c r="V237" i="1"/>
  <c r="W237" i="1"/>
  <c r="X237" i="1"/>
  <c r="V238" i="1"/>
  <c r="W238" i="1"/>
  <c r="AD238" i="1" s="1"/>
  <c r="X238" i="1"/>
  <c r="V239" i="1"/>
  <c r="W239" i="1"/>
  <c r="X239" i="1"/>
  <c r="AE239" i="1" s="1"/>
  <c r="V240" i="1"/>
  <c r="W240" i="1"/>
  <c r="X240" i="1"/>
  <c r="V241" i="1"/>
  <c r="W241" i="1"/>
  <c r="AD241" i="1" s="1"/>
  <c r="X241" i="1"/>
  <c r="V242" i="1"/>
  <c r="W242" i="1"/>
  <c r="X242" i="1"/>
  <c r="AE242" i="1" s="1"/>
  <c r="V243" i="1"/>
  <c r="W243" i="1"/>
  <c r="X243" i="1"/>
  <c r="V244" i="1"/>
  <c r="W244" i="1"/>
  <c r="AD244" i="1" s="1"/>
  <c r="X244" i="1"/>
  <c r="V245" i="1"/>
  <c r="W245" i="1"/>
  <c r="X245" i="1"/>
  <c r="AE245" i="1" s="1"/>
  <c r="V246" i="1"/>
  <c r="W246" i="1"/>
  <c r="X246" i="1"/>
  <c r="V247" i="1"/>
  <c r="W247" i="1"/>
  <c r="AD247" i="1" s="1"/>
  <c r="X247" i="1"/>
  <c r="V248" i="1"/>
  <c r="W248" i="1"/>
  <c r="X248" i="1"/>
  <c r="AE248" i="1" s="1"/>
  <c r="V249" i="1"/>
  <c r="W249" i="1"/>
  <c r="X249" i="1"/>
  <c r="V250" i="1"/>
  <c r="W250" i="1"/>
  <c r="AD250" i="1" s="1"/>
  <c r="X250" i="1"/>
  <c r="V251" i="1"/>
  <c r="W251" i="1"/>
  <c r="X251" i="1"/>
  <c r="AE251" i="1" s="1"/>
  <c r="V252" i="1"/>
  <c r="W252" i="1"/>
  <c r="X252" i="1"/>
  <c r="V253" i="1"/>
  <c r="W253" i="1"/>
  <c r="AD253" i="1" s="1"/>
  <c r="X253" i="1"/>
  <c r="V254" i="1"/>
  <c r="W254" i="1"/>
  <c r="X254" i="1"/>
  <c r="AE254" i="1" s="1"/>
  <c r="V255" i="1"/>
  <c r="W255" i="1"/>
  <c r="X255" i="1"/>
  <c r="V256" i="1"/>
  <c r="W256" i="1"/>
  <c r="X256" i="1"/>
  <c r="V257" i="1"/>
  <c r="W257" i="1"/>
  <c r="X257" i="1"/>
  <c r="AE257" i="1" s="1"/>
  <c r="V258" i="1"/>
  <c r="W258" i="1"/>
  <c r="X258" i="1"/>
  <c r="V259" i="1"/>
  <c r="W259" i="1"/>
  <c r="AD259" i="1" s="1"/>
  <c r="X259" i="1"/>
  <c r="V260" i="1"/>
  <c r="W260" i="1"/>
  <c r="X260" i="1"/>
  <c r="AE260" i="1" s="1"/>
  <c r="V261" i="1"/>
  <c r="W261" i="1"/>
  <c r="X261" i="1"/>
  <c r="V262" i="1"/>
  <c r="W262" i="1"/>
  <c r="AD262" i="1" s="1"/>
  <c r="X262" i="1"/>
  <c r="V263" i="1"/>
  <c r="W263" i="1"/>
  <c r="X263" i="1"/>
  <c r="AE263" i="1" s="1"/>
  <c r="V264" i="1"/>
  <c r="W264" i="1"/>
  <c r="X264" i="1"/>
  <c r="V265" i="1"/>
  <c r="W265" i="1"/>
  <c r="AD265" i="1" s="1"/>
  <c r="X265" i="1"/>
  <c r="V266" i="1"/>
  <c r="W266" i="1"/>
  <c r="X266" i="1"/>
  <c r="AE266" i="1" s="1"/>
  <c r="V267" i="1"/>
  <c r="W267" i="1"/>
  <c r="X267" i="1"/>
  <c r="V268" i="1"/>
  <c r="W268" i="1"/>
  <c r="AD268" i="1" s="1"/>
  <c r="X268" i="1"/>
  <c r="V269" i="1"/>
  <c r="W269" i="1"/>
  <c r="X269" i="1"/>
  <c r="AE269" i="1" s="1"/>
  <c r="V270" i="1"/>
  <c r="W270" i="1"/>
  <c r="X270" i="1"/>
  <c r="V271" i="1"/>
  <c r="W271" i="1"/>
  <c r="AD271" i="1" s="1"/>
  <c r="X271" i="1"/>
  <c r="V272" i="1"/>
  <c r="W272" i="1"/>
  <c r="X272" i="1"/>
  <c r="AE272" i="1" s="1"/>
  <c r="V273" i="1"/>
  <c r="W273" i="1"/>
  <c r="X273" i="1"/>
  <c r="V274" i="1"/>
  <c r="W274" i="1"/>
  <c r="AD274" i="1" s="1"/>
  <c r="X274" i="1"/>
  <c r="V275" i="1"/>
  <c r="W275" i="1"/>
  <c r="X275" i="1"/>
  <c r="AE275" i="1" s="1"/>
  <c r="V276" i="1"/>
  <c r="W276" i="1"/>
  <c r="X276" i="1"/>
  <c r="V277" i="1"/>
  <c r="W277" i="1"/>
  <c r="AD277" i="1" s="1"/>
  <c r="X277" i="1"/>
  <c r="V278" i="1"/>
  <c r="W278" i="1"/>
  <c r="X278" i="1"/>
  <c r="AE278" i="1" s="1"/>
  <c r="V279" i="1"/>
  <c r="W279" i="1"/>
  <c r="X279" i="1"/>
  <c r="V280" i="1"/>
  <c r="W280" i="1"/>
  <c r="AD280" i="1" s="1"/>
  <c r="X280" i="1"/>
  <c r="V281" i="1"/>
  <c r="W281" i="1"/>
  <c r="X281" i="1"/>
  <c r="AE281" i="1" s="1"/>
  <c r="V282" i="1"/>
  <c r="W282" i="1"/>
  <c r="X282" i="1"/>
  <c r="V283" i="1"/>
  <c r="W283" i="1"/>
  <c r="AD283" i="1" s="1"/>
  <c r="X283" i="1"/>
  <c r="V284" i="1"/>
  <c r="W284" i="1"/>
  <c r="X284" i="1"/>
  <c r="AE284" i="1" s="1"/>
  <c r="V285" i="1"/>
  <c r="W285" i="1"/>
  <c r="X285" i="1"/>
  <c r="V286" i="1"/>
  <c r="W286" i="1"/>
  <c r="AD286" i="1" s="1"/>
  <c r="X286" i="1"/>
  <c r="V287" i="1"/>
  <c r="W287" i="1"/>
  <c r="X287" i="1"/>
  <c r="AE287" i="1" s="1"/>
  <c r="V288" i="1"/>
  <c r="W288" i="1"/>
  <c r="X288" i="1"/>
  <c r="V289" i="1"/>
  <c r="W289" i="1"/>
  <c r="AD289" i="1" s="1"/>
  <c r="X289" i="1"/>
  <c r="V290" i="1"/>
  <c r="W290" i="1"/>
  <c r="X290" i="1"/>
  <c r="AE290" i="1" s="1"/>
  <c r="V291" i="1"/>
  <c r="W291" i="1"/>
  <c r="X291" i="1"/>
  <c r="V292" i="1"/>
  <c r="W292" i="1"/>
  <c r="AD292" i="1" s="1"/>
  <c r="X292" i="1"/>
  <c r="V293" i="1"/>
  <c r="W293" i="1"/>
  <c r="X293" i="1"/>
  <c r="AE293" i="1" s="1"/>
  <c r="V294" i="1"/>
  <c r="W294" i="1"/>
  <c r="X294" i="1"/>
  <c r="V295" i="1"/>
  <c r="W295" i="1"/>
  <c r="AD295" i="1" s="1"/>
  <c r="X295" i="1"/>
  <c r="V296" i="1"/>
  <c r="W296" i="1"/>
  <c r="X296" i="1"/>
  <c r="AE296" i="1" s="1"/>
  <c r="V297" i="1"/>
  <c r="W297" i="1"/>
  <c r="X297" i="1"/>
  <c r="V298" i="1"/>
  <c r="W298" i="1"/>
  <c r="AD298" i="1" s="1"/>
  <c r="X298" i="1"/>
  <c r="V299" i="1"/>
  <c r="W299" i="1"/>
  <c r="X299" i="1"/>
  <c r="AE299" i="1" s="1"/>
  <c r="V300" i="1"/>
  <c r="W300" i="1"/>
  <c r="X300" i="1"/>
  <c r="V301" i="1"/>
  <c r="W301" i="1"/>
  <c r="AD301" i="1" s="1"/>
  <c r="X301" i="1"/>
  <c r="V302" i="1"/>
  <c r="W302" i="1"/>
  <c r="X302" i="1"/>
  <c r="AE302" i="1" s="1"/>
  <c r="V303" i="1"/>
  <c r="W303" i="1"/>
  <c r="X303" i="1"/>
  <c r="V304" i="1"/>
  <c r="W304" i="1"/>
  <c r="AD304" i="1" s="1"/>
  <c r="X304" i="1"/>
  <c r="V305" i="1"/>
  <c r="W305" i="1"/>
  <c r="X305" i="1"/>
  <c r="AE305" i="1" s="1"/>
  <c r="V306" i="1"/>
  <c r="W306" i="1"/>
  <c r="X306" i="1"/>
  <c r="V307" i="1"/>
  <c r="W307" i="1"/>
  <c r="AD307" i="1" s="1"/>
  <c r="X307" i="1"/>
  <c r="V308" i="1"/>
  <c r="W308" i="1"/>
  <c r="X308" i="1"/>
  <c r="AE308" i="1" s="1"/>
  <c r="V309" i="1"/>
  <c r="W309" i="1"/>
  <c r="X309" i="1"/>
  <c r="V310" i="1"/>
  <c r="W310" i="1"/>
  <c r="AD310" i="1" s="1"/>
  <c r="X310" i="1"/>
  <c r="V311" i="1"/>
  <c r="W311" i="1"/>
  <c r="X311" i="1"/>
  <c r="AE311" i="1" s="1"/>
  <c r="V312" i="1"/>
  <c r="W312" i="1"/>
  <c r="X312" i="1"/>
  <c r="V313" i="1"/>
  <c r="W313" i="1"/>
  <c r="AD313" i="1" s="1"/>
  <c r="X313" i="1"/>
  <c r="V314" i="1"/>
  <c r="W314" i="1"/>
  <c r="X314" i="1"/>
  <c r="AE314" i="1" s="1"/>
  <c r="V315" i="1"/>
  <c r="W315" i="1"/>
  <c r="X315" i="1"/>
  <c r="V316" i="1"/>
  <c r="W316" i="1"/>
  <c r="AD316" i="1" s="1"/>
  <c r="X316" i="1"/>
  <c r="V317" i="1"/>
  <c r="W317" i="1"/>
  <c r="X317" i="1"/>
  <c r="AE317" i="1" s="1"/>
  <c r="V318" i="1"/>
  <c r="W318" i="1"/>
  <c r="X318" i="1"/>
  <c r="V319" i="1"/>
  <c r="W319" i="1"/>
  <c r="AD319" i="1" s="1"/>
  <c r="X319" i="1"/>
  <c r="V320" i="1"/>
  <c r="W320" i="1"/>
  <c r="X320" i="1"/>
  <c r="AE320" i="1" s="1"/>
  <c r="V321" i="1"/>
  <c r="W321" i="1"/>
  <c r="X321" i="1"/>
  <c r="V322" i="1"/>
  <c r="W322" i="1"/>
  <c r="AD322" i="1" s="1"/>
  <c r="X322" i="1"/>
  <c r="V323" i="1"/>
  <c r="W323" i="1"/>
  <c r="X323" i="1"/>
  <c r="AE323" i="1" s="1"/>
  <c r="V324" i="1"/>
  <c r="W324" i="1"/>
  <c r="X324" i="1"/>
  <c r="V325" i="1"/>
  <c r="W325" i="1"/>
  <c r="AD325" i="1" s="1"/>
  <c r="X325" i="1"/>
  <c r="V326" i="1"/>
  <c r="W326" i="1"/>
  <c r="X326" i="1"/>
  <c r="AE326" i="1" s="1"/>
  <c r="V327" i="1"/>
  <c r="W327" i="1"/>
  <c r="X327" i="1"/>
  <c r="V328" i="1"/>
  <c r="W328" i="1"/>
  <c r="AD328" i="1" s="1"/>
  <c r="X328" i="1"/>
  <c r="V329" i="1"/>
  <c r="W329" i="1"/>
  <c r="X329" i="1"/>
  <c r="AE329" i="1" s="1"/>
  <c r="V330" i="1"/>
  <c r="W330" i="1"/>
  <c r="X330" i="1"/>
  <c r="V331" i="1"/>
  <c r="W331" i="1"/>
  <c r="AD331" i="1" s="1"/>
  <c r="X331" i="1"/>
  <c r="V332" i="1"/>
  <c r="W332" i="1"/>
  <c r="X332" i="1"/>
  <c r="AE332" i="1" s="1"/>
  <c r="V333" i="1"/>
  <c r="W333" i="1"/>
  <c r="X333" i="1"/>
  <c r="V334" i="1"/>
  <c r="W334" i="1"/>
  <c r="AD334" i="1" s="1"/>
  <c r="X334" i="1"/>
  <c r="V335" i="1"/>
  <c r="W335" i="1"/>
  <c r="X335" i="1"/>
  <c r="AE335" i="1" s="1"/>
  <c r="V336" i="1"/>
  <c r="W336" i="1"/>
  <c r="X336" i="1"/>
  <c r="V337" i="1"/>
  <c r="W337" i="1"/>
  <c r="AD337" i="1" s="1"/>
  <c r="X337" i="1"/>
  <c r="V338" i="1"/>
  <c r="W338" i="1"/>
  <c r="X338" i="1"/>
  <c r="AE338" i="1" s="1"/>
  <c r="V339" i="1"/>
  <c r="W339" i="1"/>
  <c r="X339" i="1"/>
  <c r="V340" i="1"/>
  <c r="W340" i="1"/>
  <c r="AD340" i="1" s="1"/>
  <c r="X340" i="1"/>
  <c r="V341" i="1"/>
  <c r="W341" i="1"/>
  <c r="X341" i="1"/>
  <c r="AE341" i="1" s="1"/>
  <c r="V342" i="1"/>
  <c r="W342" i="1"/>
  <c r="X342" i="1"/>
  <c r="V343" i="1"/>
  <c r="W343" i="1"/>
  <c r="AD343" i="1" s="1"/>
  <c r="X343" i="1"/>
  <c r="V344" i="1"/>
  <c r="W344" i="1"/>
  <c r="X344" i="1"/>
  <c r="AE344" i="1" s="1"/>
  <c r="V345" i="1"/>
  <c r="W345" i="1"/>
  <c r="X345" i="1"/>
  <c r="V346" i="1"/>
  <c r="W346" i="1"/>
  <c r="AD346" i="1" s="1"/>
  <c r="X346" i="1"/>
  <c r="V347" i="1"/>
  <c r="W347" i="1"/>
  <c r="X347" i="1"/>
  <c r="AE347" i="1" s="1"/>
  <c r="V348" i="1"/>
  <c r="W348" i="1"/>
  <c r="X348" i="1"/>
  <c r="V349" i="1"/>
  <c r="W349" i="1"/>
  <c r="AD349" i="1" s="1"/>
  <c r="X349" i="1"/>
  <c r="V350" i="1"/>
  <c r="W350" i="1"/>
  <c r="X350" i="1"/>
  <c r="AE350" i="1" s="1"/>
  <c r="V351" i="1"/>
  <c r="W351" i="1"/>
  <c r="X351" i="1"/>
  <c r="V352" i="1"/>
  <c r="W352" i="1"/>
  <c r="AD352" i="1" s="1"/>
  <c r="X352" i="1"/>
  <c r="V353" i="1"/>
  <c r="W353" i="1"/>
  <c r="X353" i="1"/>
  <c r="AE353" i="1" s="1"/>
  <c r="V354" i="1"/>
  <c r="W354" i="1"/>
  <c r="X354" i="1"/>
  <c r="V355" i="1"/>
  <c r="W355" i="1"/>
  <c r="AD355" i="1" s="1"/>
  <c r="X355" i="1"/>
  <c r="V356" i="1"/>
  <c r="W356" i="1"/>
  <c r="X356" i="1"/>
  <c r="AE356" i="1" s="1"/>
  <c r="V357" i="1"/>
  <c r="W357" i="1"/>
  <c r="X357" i="1"/>
  <c r="V358" i="1"/>
  <c r="W358" i="1"/>
  <c r="AD358" i="1" s="1"/>
  <c r="X358" i="1"/>
  <c r="V359" i="1"/>
  <c r="W359" i="1"/>
  <c r="X359" i="1"/>
  <c r="AE359" i="1" s="1"/>
  <c r="V360" i="1"/>
  <c r="W360" i="1"/>
  <c r="X360" i="1"/>
  <c r="V361" i="1"/>
  <c r="W361" i="1"/>
  <c r="AD361" i="1" s="1"/>
  <c r="X361" i="1"/>
  <c r="V362" i="1"/>
  <c r="W362" i="1"/>
  <c r="X362" i="1"/>
  <c r="AE362" i="1" s="1"/>
  <c r="V363" i="1"/>
  <c r="W363" i="1"/>
  <c r="X363" i="1"/>
  <c r="V364" i="1"/>
  <c r="W364" i="1"/>
  <c r="AD364" i="1" s="1"/>
  <c r="X364" i="1"/>
  <c r="V365" i="1"/>
  <c r="W365" i="1"/>
  <c r="X365" i="1"/>
  <c r="AE365" i="1" s="1"/>
  <c r="V366" i="1"/>
  <c r="W366" i="1"/>
  <c r="X366" i="1"/>
  <c r="V367" i="1"/>
  <c r="W367" i="1"/>
  <c r="AD367" i="1" s="1"/>
  <c r="X367" i="1"/>
  <c r="V368" i="1"/>
  <c r="W368" i="1"/>
  <c r="X368" i="1"/>
  <c r="AE368" i="1" s="1"/>
  <c r="V369" i="1"/>
  <c r="W369" i="1"/>
  <c r="X369" i="1"/>
  <c r="V370" i="1"/>
  <c r="W370" i="1"/>
  <c r="AD370" i="1" s="1"/>
  <c r="X370" i="1"/>
  <c r="V371" i="1"/>
  <c r="W371" i="1"/>
  <c r="X371" i="1"/>
  <c r="AE371" i="1" s="1"/>
  <c r="V372" i="1"/>
  <c r="W372" i="1"/>
  <c r="X372" i="1"/>
  <c r="V373" i="1"/>
  <c r="W373" i="1"/>
  <c r="AD373" i="1" s="1"/>
  <c r="X373" i="1"/>
  <c r="V374" i="1"/>
  <c r="W374" i="1"/>
  <c r="X374" i="1"/>
  <c r="AE374" i="1" s="1"/>
  <c r="V375" i="1"/>
  <c r="W375" i="1"/>
  <c r="X375" i="1"/>
  <c r="V376" i="1"/>
  <c r="W376" i="1"/>
  <c r="AD376" i="1" s="1"/>
  <c r="X376" i="1"/>
  <c r="V377" i="1"/>
  <c r="W377" i="1"/>
  <c r="X377" i="1"/>
  <c r="AE377" i="1" s="1"/>
  <c r="X9" i="1"/>
  <c r="W9" i="1"/>
  <c r="V9" i="1"/>
  <c r="AC9" i="1" s="1"/>
  <c r="T58" i="1"/>
  <c r="U58" i="1"/>
  <c r="T52" i="1"/>
  <c r="U52" i="1"/>
  <c r="T53" i="1"/>
  <c r="U53" i="1"/>
  <c r="T61" i="1"/>
  <c r="U61" i="1"/>
  <c r="T62" i="1"/>
  <c r="U62" i="1"/>
  <c r="T63" i="1"/>
  <c r="U63" i="1"/>
  <c r="T64" i="1"/>
  <c r="U64" i="1"/>
  <c r="T67" i="1"/>
  <c r="U67" i="1"/>
  <c r="T68" i="1"/>
  <c r="U68" i="1"/>
  <c r="M68" i="1" s="1"/>
  <c r="T69" i="1"/>
  <c r="U69" i="1"/>
  <c r="T70" i="1"/>
  <c r="U70" i="1"/>
  <c r="T71" i="1"/>
  <c r="U71" i="1"/>
  <c r="M71" i="1" s="1"/>
  <c r="T72" i="1"/>
  <c r="U72" i="1"/>
  <c r="T75" i="1"/>
  <c r="U75" i="1"/>
  <c r="T78" i="1"/>
  <c r="U78" i="1"/>
  <c r="M78" i="1" s="1"/>
  <c r="T79" i="1"/>
  <c r="U79" i="1"/>
  <c r="T82" i="1"/>
  <c r="U82" i="1"/>
  <c r="T83" i="1"/>
  <c r="U83" i="1"/>
  <c r="M83" i="1" s="1"/>
  <c r="T86" i="1"/>
  <c r="U86" i="1"/>
  <c r="T87" i="1"/>
  <c r="U87" i="1"/>
  <c r="T88" i="1"/>
  <c r="U88" i="1"/>
  <c r="T91" i="1"/>
  <c r="U91" i="1"/>
  <c r="T92" i="1"/>
  <c r="U92" i="1"/>
  <c r="T95" i="1"/>
  <c r="U95" i="1"/>
  <c r="T96" i="1"/>
  <c r="U96" i="1"/>
  <c r="T100" i="1"/>
  <c r="U100" i="1"/>
  <c r="T101" i="1"/>
  <c r="U101" i="1"/>
  <c r="T102" i="1"/>
  <c r="U102" i="1"/>
  <c r="T107" i="1"/>
  <c r="U107" i="1"/>
  <c r="T108" i="1"/>
  <c r="U108" i="1"/>
  <c r="T109" i="1"/>
  <c r="U109" i="1"/>
  <c r="T110" i="1"/>
  <c r="U110" i="1"/>
  <c r="T111" i="1"/>
  <c r="U111" i="1"/>
  <c r="T121" i="1"/>
  <c r="U121" i="1"/>
  <c r="M121" i="1" s="1"/>
  <c r="T112" i="1"/>
  <c r="U112" i="1"/>
  <c r="T122" i="1"/>
  <c r="U122" i="1"/>
  <c r="T123" i="1"/>
  <c r="U123" i="1"/>
  <c r="T124" i="1"/>
  <c r="U124" i="1"/>
  <c r="T125" i="1"/>
  <c r="U125" i="1"/>
  <c r="T115" i="1"/>
  <c r="U115" i="1"/>
  <c r="T116" i="1"/>
  <c r="U116" i="1"/>
  <c r="T126" i="1"/>
  <c r="U126" i="1"/>
  <c r="T127" i="1"/>
  <c r="U127" i="1"/>
  <c r="T128" i="1"/>
  <c r="U128" i="1"/>
  <c r="T129" i="1"/>
  <c r="U129" i="1"/>
  <c r="T130" i="1"/>
  <c r="U130" i="1"/>
  <c r="T137" i="1"/>
  <c r="U137" i="1"/>
  <c r="T138" i="1"/>
  <c r="U138" i="1"/>
  <c r="T139" i="1"/>
  <c r="U139" i="1"/>
  <c r="T140" i="1"/>
  <c r="U140" i="1"/>
  <c r="T147" i="1"/>
  <c r="U147" i="1"/>
  <c r="T148" i="1"/>
  <c r="U148" i="1"/>
  <c r="T149" i="1"/>
  <c r="U149" i="1"/>
  <c r="T150" i="1"/>
  <c r="U150" i="1"/>
  <c r="T155" i="1"/>
  <c r="U155" i="1"/>
  <c r="T151" i="1"/>
  <c r="U151" i="1"/>
  <c r="T152" i="1"/>
  <c r="U152" i="1"/>
  <c r="T156" i="1"/>
  <c r="U156" i="1"/>
  <c r="M156" i="1" s="1"/>
  <c r="T157" i="1"/>
  <c r="U157" i="1"/>
  <c r="T158" i="1"/>
  <c r="U158" i="1"/>
  <c r="T165" i="1"/>
  <c r="U165" i="1"/>
  <c r="T166" i="1"/>
  <c r="U166" i="1"/>
  <c r="T167" i="1"/>
  <c r="U167" i="1"/>
  <c r="T168" i="1"/>
  <c r="U168" i="1"/>
  <c r="T169" i="1"/>
  <c r="U169" i="1"/>
  <c r="T170" i="1"/>
  <c r="U170" i="1"/>
  <c r="T173" i="1"/>
  <c r="U173" i="1"/>
  <c r="T174" i="1"/>
  <c r="U174" i="1"/>
  <c r="T175" i="1"/>
  <c r="U175" i="1"/>
  <c r="T176" i="1"/>
  <c r="U176" i="1"/>
  <c r="T178" i="1"/>
  <c r="U178" i="1"/>
  <c r="T11" i="1"/>
  <c r="U11" i="1"/>
  <c r="T13" i="1"/>
  <c r="U13" i="1"/>
  <c r="T16" i="1"/>
  <c r="U16" i="1"/>
  <c r="T21" i="1"/>
  <c r="U21" i="1"/>
  <c r="T22" i="1"/>
  <c r="U22" i="1"/>
  <c r="T32" i="1"/>
  <c r="U32" i="1"/>
  <c r="M124" i="1" s="1"/>
  <c r="T33" i="1"/>
  <c r="U33" i="1"/>
  <c r="T40" i="1"/>
  <c r="U40" i="1"/>
  <c r="M40" i="1" s="1"/>
  <c r="T41" i="1"/>
  <c r="U41" i="1"/>
  <c r="T45" i="1"/>
  <c r="U45" i="1"/>
  <c r="M45" i="1" s="1"/>
  <c r="T46" i="1"/>
  <c r="U46" i="1"/>
  <c r="M46" i="1" s="1"/>
  <c r="T49" i="1"/>
  <c r="U49" i="1"/>
  <c r="T54" i="1"/>
  <c r="U54" i="1"/>
  <c r="M54" i="1" s="1"/>
  <c r="T55" i="1"/>
  <c r="U55" i="1"/>
  <c r="M55" i="1" s="1"/>
  <c r="T59" i="1"/>
  <c r="U59" i="1"/>
  <c r="T60" i="1"/>
  <c r="U60" i="1"/>
  <c r="T65" i="1"/>
  <c r="U65" i="1"/>
  <c r="T66" i="1"/>
  <c r="U66" i="1"/>
  <c r="T73" i="1"/>
  <c r="U73" i="1"/>
  <c r="M73" i="1" s="1"/>
  <c r="T74" i="1"/>
  <c r="U74" i="1"/>
  <c r="T76" i="1"/>
  <c r="U76" i="1"/>
  <c r="T77" i="1"/>
  <c r="U77" i="1"/>
  <c r="T80" i="1"/>
  <c r="U80" i="1"/>
  <c r="M80" i="1" s="1"/>
  <c r="T81" i="1"/>
  <c r="U81" i="1"/>
  <c r="T84" i="1"/>
  <c r="U84" i="1"/>
  <c r="T85" i="1"/>
  <c r="U85" i="1"/>
  <c r="M85" i="1" s="1"/>
  <c r="T89" i="1"/>
  <c r="U89" i="1"/>
  <c r="M89" i="1" s="1"/>
  <c r="T90" i="1"/>
  <c r="U90" i="1"/>
  <c r="T93" i="1"/>
  <c r="U93" i="1"/>
  <c r="T94" i="1"/>
  <c r="U94" i="1"/>
  <c r="T98" i="1"/>
  <c r="U98" i="1"/>
  <c r="M98" i="1" s="1"/>
  <c r="T99" i="1"/>
  <c r="U99" i="1"/>
  <c r="T104" i="1"/>
  <c r="U104" i="1"/>
  <c r="T105" i="1"/>
  <c r="U105" i="1"/>
  <c r="M105" i="1" s="1"/>
  <c r="T106" i="1"/>
  <c r="U106" i="1"/>
  <c r="T113" i="1"/>
  <c r="U113" i="1"/>
  <c r="T114" i="1"/>
  <c r="U114" i="1"/>
  <c r="M114" i="1" s="1"/>
  <c r="T119" i="1"/>
  <c r="U119" i="1"/>
  <c r="T120" i="1"/>
  <c r="U120" i="1"/>
  <c r="T134" i="1"/>
  <c r="U134" i="1"/>
  <c r="M134" i="1" s="1"/>
  <c r="T135" i="1"/>
  <c r="U135" i="1"/>
  <c r="M135" i="1" s="1"/>
  <c r="T136" i="1"/>
  <c r="U136" i="1"/>
  <c r="M169" i="1" s="1"/>
  <c r="T143" i="1"/>
  <c r="U143" i="1"/>
  <c r="M143" i="1" s="1"/>
  <c r="T144" i="1"/>
  <c r="U144" i="1"/>
  <c r="T145" i="1"/>
  <c r="U145" i="1"/>
  <c r="M145" i="1" s="1"/>
  <c r="T146" i="1"/>
  <c r="U146" i="1"/>
  <c r="T153" i="1"/>
  <c r="U153" i="1"/>
  <c r="M153" i="1" s="1"/>
  <c r="T154" i="1"/>
  <c r="U154" i="1"/>
  <c r="T162" i="1"/>
  <c r="U162" i="1"/>
  <c r="M162" i="1" s="1"/>
  <c r="T163" i="1"/>
  <c r="U163" i="1"/>
  <c r="T164" i="1"/>
  <c r="U164" i="1"/>
  <c r="T171" i="1"/>
  <c r="U171" i="1"/>
  <c r="M171" i="1" s="1"/>
  <c r="T172" i="1"/>
  <c r="U172" i="1"/>
  <c r="T177" i="1"/>
  <c r="U177" i="1"/>
  <c r="M177" i="1" s="1"/>
  <c r="T131" i="1"/>
  <c r="U131" i="1"/>
  <c r="M131" i="1" s="1"/>
  <c r="T132" i="1"/>
  <c r="U132" i="1"/>
  <c r="M132" i="1" s="1"/>
  <c r="T15" i="1"/>
  <c r="U15" i="1"/>
  <c r="M15" i="1" s="1"/>
  <c r="T39" i="1"/>
  <c r="U39" i="1"/>
  <c r="M39" i="1" s="1"/>
  <c r="T97" i="1"/>
  <c r="U97" i="1"/>
  <c r="M97" i="1" s="1"/>
  <c r="T103" i="1"/>
  <c r="U103" i="1"/>
  <c r="M103" i="1" s="1"/>
  <c r="T117" i="1"/>
  <c r="U117" i="1"/>
  <c r="M117" i="1" s="1"/>
  <c r="T118" i="1"/>
  <c r="U118" i="1"/>
  <c r="M118" i="1" s="1"/>
  <c r="T133" i="1"/>
  <c r="U133" i="1"/>
  <c r="M133" i="1" s="1"/>
  <c r="T141" i="1"/>
  <c r="U141" i="1"/>
  <c r="M141" i="1" s="1"/>
  <c r="T142" i="1"/>
  <c r="U142" i="1"/>
  <c r="M142" i="1" s="1"/>
  <c r="T159" i="1"/>
  <c r="U159" i="1"/>
  <c r="M159" i="1" s="1"/>
  <c r="T160" i="1"/>
  <c r="U160" i="1"/>
  <c r="M160" i="1" s="1"/>
  <c r="T161" i="1"/>
  <c r="U161" i="1"/>
  <c r="M161" i="1" s="1"/>
  <c r="T179" i="1"/>
  <c r="U179" i="1"/>
  <c r="M179" i="1" s="1"/>
  <c r="T180" i="1"/>
  <c r="U180" i="1"/>
  <c r="M180" i="1" s="1"/>
  <c r="T181" i="1"/>
  <c r="U181" i="1"/>
  <c r="M181" i="1" s="1"/>
  <c r="T182" i="1"/>
  <c r="U182" i="1"/>
  <c r="M182" i="1" s="1"/>
  <c r="T183" i="1"/>
  <c r="U183" i="1"/>
  <c r="M183" i="1" s="1"/>
  <c r="T184" i="1"/>
  <c r="U184" i="1"/>
  <c r="M184" i="1" s="1"/>
  <c r="T185" i="1"/>
  <c r="U185" i="1"/>
  <c r="T186" i="1"/>
  <c r="U186" i="1"/>
  <c r="M186" i="1" s="1"/>
  <c r="T187" i="1"/>
  <c r="U187" i="1"/>
  <c r="M187" i="1" s="1"/>
  <c r="T188" i="1"/>
  <c r="U188" i="1"/>
  <c r="M188" i="1" s="1"/>
  <c r="T189" i="1"/>
  <c r="U189" i="1"/>
  <c r="M189" i="1" s="1"/>
  <c r="T190" i="1"/>
  <c r="U190" i="1"/>
  <c r="M190" i="1" s="1"/>
  <c r="T191" i="1"/>
  <c r="U191" i="1"/>
  <c r="M191" i="1" s="1"/>
  <c r="T192" i="1"/>
  <c r="U192" i="1"/>
  <c r="M192" i="1" s="1"/>
  <c r="T193" i="1"/>
  <c r="U193" i="1"/>
  <c r="M193" i="1" s="1"/>
  <c r="T194" i="1"/>
  <c r="U194" i="1"/>
  <c r="M194" i="1" s="1"/>
  <c r="T195" i="1"/>
  <c r="U195" i="1"/>
  <c r="T196" i="1"/>
  <c r="U196" i="1"/>
  <c r="M196" i="1" s="1"/>
  <c r="T197" i="1"/>
  <c r="U197" i="1"/>
  <c r="M197" i="1" s="1"/>
  <c r="T198" i="1"/>
  <c r="U198" i="1"/>
  <c r="M198" i="1" s="1"/>
  <c r="T199" i="1"/>
  <c r="U199" i="1"/>
  <c r="M199" i="1" s="1"/>
  <c r="T200" i="1"/>
  <c r="U200" i="1"/>
  <c r="M200" i="1" s="1"/>
  <c r="T201" i="1"/>
  <c r="U201" i="1"/>
  <c r="M201" i="1" s="1"/>
  <c r="T202" i="1"/>
  <c r="U202" i="1"/>
  <c r="M202" i="1" s="1"/>
  <c r="T203" i="1"/>
  <c r="U203" i="1"/>
  <c r="M203" i="1" s="1"/>
  <c r="T204" i="1"/>
  <c r="U204" i="1"/>
  <c r="M204" i="1" s="1"/>
  <c r="T205" i="1"/>
  <c r="U205" i="1"/>
  <c r="M205" i="1" s="1"/>
  <c r="T206" i="1"/>
  <c r="U206" i="1"/>
  <c r="M206" i="1" s="1"/>
  <c r="T207" i="1"/>
  <c r="U207" i="1"/>
  <c r="M207" i="1" s="1"/>
  <c r="T208" i="1"/>
  <c r="U208" i="1"/>
  <c r="M208" i="1" s="1"/>
  <c r="T209" i="1"/>
  <c r="U209" i="1"/>
  <c r="M209" i="1" s="1"/>
  <c r="T210" i="1"/>
  <c r="U210" i="1"/>
  <c r="M210" i="1" s="1"/>
  <c r="T211" i="1"/>
  <c r="U211" i="1"/>
  <c r="M211" i="1" s="1"/>
  <c r="T212" i="1"/>
  <c r="U212" i="1"/>
  <c r="M212" i="1" s="1"/>
  <c r="T213" i="1"/>
  <c r="U213" i="1"/>
  <c r="M213" i="1" s="1"/>
  <c r="T214" i="1"/>
  <c r="U214" i="1"/>
  <c r="M214" i="1" s="1"/>
  <c r="T215" i="1"/>
  <c r="U215" i="1"/>
  <c r="M215" i="1" s="1"/>
  <c r="T216" i="1"/>
  <c r="U216" i="1"/>
  <c r="M216" i="1" s="1"/>
  <c r="T217" i="1"/>
  <c r="U217" i="1"/>
  <c r="M217" i="1" s="1"/>
  <c r="T218" i="1"/>
  <c r="U218" i="1"/>
  <c r="M218" i="1" s="1"/>
  <c r="T219" i="1"/>
  <c r="U219" i="1"/>
  <c r="M219" i="1" s="1"/>
  <c r="T220" i="1"/>
  <c r="U220" i="1"/>
  <c r="M220" i="1" s="1"/>
  <c r="T221" i="1"/>
  <c r="U221" i="1"/>
  <c r="M221" i="1" s="1"/>
  <c r="T222" i="1"/>
  <c r="U222" i="1"/>
  <c r="M222" i="1" s="1"/>
  <c r="T223" i="1"/>
  <c r="U223" i="1"/>
  <c r="M223" i="1" s="1"/>
  <c r="T224" i="1"/>
  <c r="U224" i="1"/>
  <c r="M224" i="1" s="1"/>
  <c r="T225" i="1"/>
  <c r="U225" i="1"/>
  <c r="M225" i="1" s="1"/>
  <c r="T226" i="1"/>
  <c r="U226" i="1"/>
  <c r="M226" i="1" s="1"/>
  <c r="T227" i="1"/>
  <c r="U227" i="1"/>
  <c r="M227" i="1" s="1"/>
  <c r="T228" i="1"/>
  <c r="U228" i="1"/>
  <c r="M228" i="1" s="1"/>
  <c r="T229" i="1"/>
  <c r="U229" i="1"/>
  <c r="M229" i="1" s="1"/>
  <c r="T230" i="1"/>
  <c r="U230" i="1"/>
  <c r="M230" i="1" s="1"/>
  <c r="T231" i="1"/>
  <c r="U231" i="1"/>
  <c r="M231" i="1" s="1"/>
  <c r="T232" i="1"/>
  <c r="U232" i="1"/>
  <c r="M232" i="1" s="1"/>
  <c r="T233" i="1"/>
  <c r="U233" i="1"/>
  <c r="M233" i="1" s="1"/>
  <c r="T234" i="1"/>
  <c r="U234" i="1"/>
  <c r="M234" i="1" s="1"/>
  <c r="T235" i="1"/>
  <c r="U235" i="1"/>
  <c r="M235" i="1" s="1"/>
  <c r="T236" i="1"/>
  <c r="U236" i="1"/>
  <c r="M236" i="1" s="1"/>
  <c r="T237" i="1"/>
  <c r="U237" i="1"/>
  <c r="M237" i="1" s="1"/>
  <c r="T238" i="1"/>
  <c r="U238" i="1"/>
  <c r="M238" i="1" s="1"/>
  <c r="T239" i="1"/>
  <c r="U239" i="1"/>
  <c r="M239" i="1" s="1"/>
  <c r="T240" i="1"/>
  <c r="U240" i="1"/>
  <c r="M240" i="1" s="1"/>
  <c r="T241" i="1"/>
  <c r="U241" i="1"/>
  <c r="M241" i="1" s="1"/>
  <c r="T242" i="1"/>
  <c r="U242" i="1"/>
  <c r="M242" i="1" s="1"/>
  <c r="T243" i="1"/>
  <c r="U243" i="1"/>
  <c r="M243" i="1" s="1"/>
  <c r="T244" i="1"/>
  <c r="U244" i="1"/>
  <c r="M244" i="1" s="1"/>
  <c r="T245" i="1"/>
  <c r="U245" i="1"/>
  <c r="M245" i="1" s="1"/>
  <c r="T246" i="1"/>
  <c r="U246" i="1"/>
  <c r="M246" i="1" s="1"/>
  <c r="T247" i="1"/>
  <c r="U247" i="1"/>
  <c r="M247" i="1" s="1"/>
  <c r="T248" i="1"/>
  <c r="U248" i="1"/>
  <c r="M248" i="1" s="1"/>
  <c r="T249" i="1"/>
  <c r="U249" i="1"/>
  <c r="M249" i="1" s="1"/>
  <c r="T250" i="1"/>
  <c r="U250" i="1"/>
  <c r="M250" i="1" s="1"/>
  <c r="T251" i="1"/>
  <c r="U251" i="1"/>
  <c r="M251" i="1" s="1"/>
  <c r="T252" i="1"/>
  <c r="U252" i="1"/>
  <c r="M252" i="1" s="1"/>
  <c r="T253" i="1"/>
  <c r="U253" i="1"/>
  <c r="M253" i="1" s="1"/>
  <c r="T254" i="1"/>
  <c r="U254" i="1"/>
  <c r="M254" i="1" s="1"/>
  <c r="T255" i="1"/>
  <c r="U255" i="1"/>
  <c r="M255" i="1" s="1"/>
  <c r="T256" i="1"/>
  <c r="U256" i="1"/>
  <c r="M256" i="1" s="1"/>
  <c r="T257" i="1"/>
  <c r="U257" i="1"/>
  <c r="M257" i="1" s="1"/>
  <c r="T258" i="1"/>
  <c r="U258" i="1"/>
  <c r="M258" i="1" s="1"/>
  <c r="T259" i="1"/>
  <c r="U259" i="1"/>
  <c r="M259" i="1" s="1"/>
  <c r="T260" i="1"/>
  <c r="U260" i="1"/>
  <c r="M260" i="1" s="1"/>
  <c r="T261" i="1"/>
  <c r="U261" i="1"/>
  <c r="M261" i="1" s="1"/>
  <c r="T262" i="1"/>
  <c r="U262" i="1"/>
  <c r="M262" i="1" s="1"/>
  <c r="T263" i="1"/>
  <c r="U263" i="1"/>
  <c r="M263" i="1" s="1"/>
  <c r="T264" i="1"/>
  <c r="U264" i="1"/>
  <c r="M264" i="1" s="1"/>
  <c r="T265" i="1"/>
  <c r="U265" i="1"/>
  <c r="M265" i="1" s="1"/>
  <c r="T266" i="1"/>
  <c r="U266" i="1"/>
  <c r="M266" i="1" s="1"/>
  <c r="T267" i="1"/>
  <c r="U267" i="1"/>
  <c r="M267" i="1" s="1"/>
  <c r="T268" i="1"/>
  <c r="U268" i="1"/>
  <c r="M268" i="1" s="1"/>
  <c r="T269" i="1"/>
  <c r="U269" i="1"/>
  <c r="M269" i="1" s="1"/>
  <c r="T270" i="1"/>
  <c r="U270" i="1"/>
  <c r="M270" i="1" s="1"/>
  <c r="T271" i="1"/>
  <c r="U271" i="1"/>
  <c r="M271" i="1" s="1"/>
  <c r="T272" i="1"/>
  <c r="U272" i="1"/>
  <c r="M272" i="1" s="1"/>
  <c r="T273" i="1"/>
  <c r="U273" i="1"/>
  <c r="M273" i="1" s="1"/>
  <c r="T274" i="1"/>
  <c r="U274" i="1"/>
  <c r="M274" i="1" s="1"/>
  <c r="T275" i="1"/>
  <c r="U275" i="1"/>
  <c r="M275" i="1" s="1"/>
  <c r="T276" i="1"/>
  <c r="U276" i="1"/>
  <c r="M276" i="1" s="1"/>
  <c r="T277" i="1"/>
  <c r="U277" i="1"/>
  <c r="M277" i="1" s="1"/>
  <c r="T278" i="1"/>
  <c r="U278" i="1"/>
  <c r="M278" i="1" s="1"/>
  <c r="T279" i="1"/>
  <c r="U279" i="1"/>
  <c r="M279" i="1" s="1"/>
  <c r="T280" i="1"/>
  <c r="U280" i="1"/>
  <c r="M280" i="1" s="1"/>
  <c r="T281" i="1"/>
  <c r="U281" i="1"/>
  <c r="M281" i="1" s="1"/>
  <c r="T282" i="1"/>
  <c r="U282" i="1"/>
  <c r="M282" i="1" s="1"/>
  <c r="T283" i="1"/>
  <c r="U283" i="1"/>
  <c r="M283" i="1" s="1"/>
  <c r="T284" i="1"/>
  <c r="U284" i="1"/>
  <c r="M284" i="1" s="1"/>
  <c r="T285" i="1"/>
  <c r="U285" i="1"/>
  <c r="M285" i="1" s="1"/>
  <c r="T286" i="1"/>
  <c r="U286" i="1"/>
  <c r="M286" i="1" s="1"/>
  <c r="T287" i="1"/>
  <c r="U287" i="1"/>
  <c r="M287" i="1" s="1"/>
  <c r="T288" i="1"/>
  <c r="U288" i="1"/>
  <c r="M288" i="1" s="1"/>
  <c r="T289" i="1"/>
  <c r="U289" i="1"/>
  <c r="M289" i="1" s="1"/>
  <c r="T290" i="1"/>
  <c r="U290" i="1"/>
  <c r="M290" i="1" s="1"/>
  <c r="T291" i="1"/>
  <c r="U291" i="1"/>
  <c r="M291" i="1" s="1"/>
  <c r="T292" i="1"/>
  <c r="U292" i="1"/>
  <c r="M292" i="1" s="1"/>
  <c r="T293" i="1"/>
  <c r="U293" i="1"/>
  <c r="M293" i="1" s="1"/>
  <c r="T294" i="1"/>
  <c r="U294" i="1"/>
  <c r="M294" i="1" s="1"/>
  <c r="T295" i="1"/>
  <c r="U295" i="1"/>
  <c r="M295" i="1" s="1"/>
  <c r="T296" i="1"/>
  <c r="U296" i="1"/>
  <c r="M296" i="1" s="1"/>
  <c r="T297" i="1"/>
  <c r="U297" i="1"/>
  <c r="M297" i="1" s="1"/>
  <c r="T298" i="1"/>
  <c r="U298" i="1"/>
  <c r="M298" i="1" s="1"/>
  <c r="T299" i="1"/>
  <c r="U299" i="1"/>
  <c r="M299" i="1" s="1"/>
  <c r="T300" i="1"/>
  <c r="U300" i="1"/>
  <c r="M300" i="1" s="1"/>
  <c r="T301" i="1"/>
  <c r="U301" i="1"/>
  <c r="M301" i="1" s="1"/>
  <c r="T302" i="1"/>
  <c r="U302" i="1"/>
  <c r="M302" i="1" s="1"/>
  <c r="T303" i="1"/>
  <c r="U303" i="1"/>
  <c r="M303" i="1" s="1"/>
  <c r="T304" i="1"/>
  <c r="U304" i="1"/>
  <c r="M304" i="1" s="1"/>
  <c r="T305" i="1"/>
  <c r="U305" i="1"/>
  <c r="M305" i="1" s="1"/>
  <c r="T306" i="1"/>
  <c r="U306" i="1"/>
  <c r="M306" i="1" s="1"/>
  <c r="T307" i="1"/>
  <c r="U307" i="1"/>
  <c r="M307" i="1" s="1"/>
  <c r="T308" i="1"/>
  <c r="U308" i="1"/>
  <c r="M308" i="1" s="1"/>
  <c r="T309" i="1"/>
  <c r="U309" i="1"/>
  <c r="M309" i="1" s="1"/>
  <c r="T310" i="1"/>
  <c r="U310" i="1"/>
  <c r="M310" i="1" s="1"/>
  <c r="T311" i="1"/>
  <c r="U311" i="1"/>
  <c r="M311" i="1" s="1"/>
  <c r="T312" i="1"/>
  <c r="U312" i="1"/>
  <c r="M312" i="1" s="1"/>
  <c r="T313" i="1"/>
  <c r="U313" i="1"/>
  <c r="M313" i="1" s="1"/>
  <c r="T314" i="1"/>
  <c r="U314" i="1"/>
  <c r="M314" i="1" s="1"/>
  <c r="T315" i="1"/>
  <c r="U315" i="1"/>
  <c r="M315" i="1" s="1"/>
  <c r="T316" i="1"/>
  <c r="U316" i="1"/>
  <c r="M316" i="1" s="1"/>
  <c r="T317" i="1"/>
  <c r="U317" i="1"/>
  <c r="M317" i="1" s="1"/>
  <c r="T318" i="1"/>
  <c r="U318" i="1"/>
  <c r="M318" i="1" s="1"/>
  <c r="T319" i="1"/>
  <c r="U319" i="1"/>
  <c r="M319" i="1" s="1"/>
  <c r="T320" i="1"/>
  <c r="U320" i="1"/>
  <c r="M320" i="1" s="1"/>
  <c r="T321" i="1"/>
  <c r="U321" i="1"/>
  <c r="M321" i="1" s="1"/>
  <c r="T322" i="1"/>
  <c r="U322" i="1"/>
  <c r="M322" i="1" s="1"/>
  <c r="T323" i="1"/>
  <c r="U323" i="1"/>
  <c r="M323" i="1" s="1"/>
  <c r="T324" i="1"/>
  <c r="U324" i="1"/>
  <c r="M324" i="1" s="1"/>
  <c r="T325" i="1"/>
  <c r="U325" i="1"/>
  <c r="M325" i="1" s="1"/>
  <c r="T326" i="1"/>
  <c r="U326" i="1"/>
  <c r="M326" i="1" s="1"/>
  <c r="T327" i="1"/>
  <c r="U327" i="1"/>
  <c r="M327" i="1" s="1"/>
  <c r="T328" i="1"/>
  <c r="U328" i="1"/>
  <c r="M328" i="1" s="1"/>
  <c r="T329" i="1"/>
  <c r="U329" i="1"/>
  <c r="M329" i="1" s="1"/>
  <c r="T330" i="1"/>
  <c r="U330" i="1"/>
  <c r="M330" i="1" s="1"/>
  <c r="T331" i="1"/>
  <c r="U331" i="1"/>
  <c r="M331" i="1" s="1"/>
  <c r="T332" i="1"/>
  <c r="U332" i="1"/>
  <c r="M332" i="1" s="1"/>
  <c r="T333" i="1"/>
  <c r="U333" i="1"/>
  <c r="M333" i="1" s="1"/>
  <c r="T334" i="1"/>
  <c r="U334" i="1"/>
  <c r="M334" i="1" s="1"/>
  <c r="T335" i="1"/>
  <c r="U335" i="1"/>
  <c r="M335" i="1" s="1"/>
  <c r="T336" i="1"/>
  <c r="U336" i="1"/>
  <c r="M336" i="1" s="1"/>
  <c r="T337" i="1"/>
  <c r="U337" i="1"/>
  <c r="M337" i="1" s="1"/>
  <c r="T338" i="1"/>
  <c r="U338" i="1"/>
  <c r="M338" i="1" s="1"/>
  <c r="T339" i="1"/>
  <c r="U339" i="1"/>
  <c r="M339" i="1" s="1"/>
  <c r="T340" i="1"/>
  <c r="U340" i="1"/>
  <c r="M340" i="1" s="1"/>
  <c r="T341" i="1"/>
  <c r="U341" i="1"/>
  <c r="M341" i="1" s="1"/>
  <c r="T342" i="1"/>
  <c r="U342" i="1"/>
  <c r="M342" i="1" s="1"/>
  <c r="T343" i="1"/>
  <c r="U343" i="1"/>
  <c r="M343" i="1" s="1"/>
  <c r="T344" i="1"/>
  <c r="U344" i="1"/>
  <c r="M344" i="1" s="1"/>
  <c r="T345" i="1"/>
  <c r="U345" i="1"/>
  <c r="M345" i="1" s="1"/>
  <c r="T346" i="1"/>
  <c r="U346" i="1"/>
  <c r="M346" i="1" s="1"/>
  <c r="T347" i="1"/>
  <c r="U347" i="1"/>
  <c r="M347" i="1" s="1"/>
  <c r="T348" i="1"/>
  <c r="U348" i="1"/>
  <c r="M348" i="1" s="1"/>
  <c r="T349" i="1"/>
  <c r="U349" i="1"/>
  <c r="M349" i="1" s="1"/>
  <c r="T350" i="1"/>
  <c r="U350" i="1"/>
  <c r="M350" i="1" s="1"/>
  <c r="T351" i="1"/>
  <c r="U351" i="1"/>
  <c r="M351" i="1" s="1"/>
  <c r="T352" i="1"/>
  <c r="U352" i="1"/>
  <c r="M352" i="1" s="1"/>
  <c r="T353" i="1"/>
  <c r="U353" i="1"/>
  <c r="M353" i="1" s="1"/>
  <c r="T354" i="1"/>
  <c r="U354" i="1"/>
  <c r="M354" i="1" s="1"/>
  <c r="T355" i="1"/>
  <c r="U355" i="1"/>
  <c r="M355" i="1" s="1"/>
  <c r="T356" i="1"/>
  <c r="U356" i="1"/>
  <c r="M356" i="1" s="1"/>
  <c r="T357" i="1"/>
  <c r="U357" i="1"/>
  <c r="M357" i="1" s="1"/>
  <c r="T358" i="1"/>
  <c r="U358" i="1"/>
  <c r="M358" i="1" s="1"/>
  <c r="T359" i="1"/>
  <c r="U359" i="1"/>
  <c r="M359" i="1" s="1"/>
  <c r="T360" i="1"/>
  <c r="U360" i="1"/>
  <c r="M360" i="1" s="1"/>
  <c r="T361" i="1"/>
  <c r="U361" i="1"/>
  <c r="M361" i="1" s="1"/>
  <c r="T362" i="1"/>
  <c r="U362" i="1"/>
  <c r="M362" i="1" s="1"/>
  <c r="T363" i="1"/>
  <c r="U363" i="1"/>
  <c r="M363" i="1" s="1"/>
  <c r="T364" i="1"/>
  <c r="U364" i="1"/>
  <c r="M364" i="1" s="1"/>
  <c r="T365" i="1"/>
  <c r="U365" i="1"/>
  <c r="M365" i="1" s="1"/>
  <c r="T366" i="1"/>
  <c r="U366" i="1"/>
  <c r="M366" i="1" s="1"/>
  <c r="T367" i="1"/>
  <c r="U367" i="1"/>
  <c r="M367" i="1" s="1"/>
  <c r="T368" i="1"/>
  <c r="U368" i="1"/>
  <c r="M368" i="1" s="1"/>
  <c r="T369" i="1"/>
  <c r="U369" i="1"/>
  <c r="M369" i="1" s="1"/>
  <c r="T370" i="1"/>
  <c r="U370" i="1"/>
  <c r="M370" i="1" s="1"/>
  <c r="T371" i="1"/>
  <c r="U371" i="1"/>
  <c r="M371" i="1" s="1"/>
  <c r="T372" i="1"/>
  <c r="U372" i="1"/>
  <c r="M372" i="1" s="1"/>
  <c r="T373" i="1"/>
  <c r="U373" i="1"/>
  <c r="M373" i="1" s="1"/>
  <c r="T374" i="1"/>
  <c r="U374" i="1"/>
  <c r="M374" i="1" s="1"/>
  <c r="T375" i="1"/>
  <c r="U375" i="1"/>
  <c r="M375" i="1" s="1"/>
  <c r="T376" i="1"/>
  <c r="U376" i="1"/>
  <c r="M376" i="1" s="1"/>
  <c r="T377" i="1"/>
  <c r="U377" i="1"/>
  <c r="M377" i="1" s="1"/>
  <c r="H53" i="8"/>
  <c r="G53" i="8"/>
  <c r="F53" i="8"/>
  <c r="H52" i="8"/>
  <c r="G52" i="8"/>
  <c r="F52" i="8"/>
  <c r="H51" i="8"/>
  <c r="G51" i="8"/>
  <c r="F51" i="8"/>
  <c r="H41" i="8"/>
  <c r="G41" i="8"/>
  <c r="F41" i="8"/>
  <c r="H40" i="8"/>
  <c r="G40" i="8"/>
  <c r="F40" i="8"/>
  <c r="H39" i="8"/>
  <c r="G39" i="8"/>
  <c r="F39" i="8"/>
  <c r="H38" i="8"/>
  <c r="G38" i="8"/>
  <c r="F38" i="8"/>
  <c r="H37" i="8"/>
  <c r="G37" i="8"/>
  <c r="F37" i="8"/>
  <c r="H36" i="8"/>
  <c r="G36" i="8"/>
  <c r="F36" i="8"/>
  <c r="H35" i="8"/>
  <c r="G35" i="8"/>
  <c r="F35" i="8"/>
  <c r="H34" i="8"/>
  <c r="G34" i="8"/>
  <c r="F34" i="8"/>
  <c r="H33" i="8"/>
  <c r="G33" i="8"/>
  <c r="F33" i="8"/>
  <c r="H32" i="8"/>
  <c r="G32" i="8"/>
  <c r="F32" i="8"/>
  <c r="H31" i="8"/>
  <c r="G31" i="8"/>
  <c r="F31" i="8"/>
  <c r="H30" i="8"/>
  <c r="G30" i="8"/>
  <c r="F30" i="8"/>
  <c r="H29" i="8"/>
  <c r="G29" i="8"/>
  <c r="F29" i="8"/>
  <c r="H28" i="8"/>
  <c r="G28" i="8"/>
  <c r="F28" i="8"/>
  <c r="H27" i="8"/>
  <c r="G27" i="8"/>
  <c r="F27" i="8"/>
  <c r="H26" i="8"/>
  <c r="G26" i="8"/>
  <c r="F26" i="8"/>
  <c r="H25" i="8"/>
  <c r="G25" i="8"/>
  <c r="F25" i="8"/>
  <c r="H24" i="8"/>
  <c r="G24" i="8"/>
  <c r="F24" i="8"/>
  <c r="H23" i="8"/>
  <c r="G23" i="8"/>
  <c r="F23" i="8"/>
  <c r="H22" i="8"/>
  <c r="G22" i="8"/>
  <c r="F22" i="8"/>
  <c r="H21" i="8"/>
  <c r="G21" i="8"/>
  <c r="F21" i="8"/>
  <c r="H20" i="8"/>
  <c r="G20" i="8"/>
  <c r="F20" i="8"/>
  <c r="H19" i="8"/>
  <c r="G19" i="8"/>
  <c r="F19" i="8"/>
  <c r="H18" i="8"/>
  <c r="G18" i="8"/>
  <c r="F18" i="8"/>
  <c r="H17" i="8"/>
  <c r="G17" i="8"/>
  <c r="F17" i="8"/>
  <c r="H16" i="8"/>
  <c r="G16" i="8"/>
  <c r="F16" i="8"/>
  <c r="H15" i="8"/>
  <c r="G15" i="8"/>
  <c r="F15" i="8"/>
  <c r="H14" i="8"/>
  <c r="G14" i="8"/>
  <c r="F14" i="8"/>
  <c r="H13" i="8"/>
  <c r="G13" i="8"/>
  <c r="F13" i="8"/>
  <c r="H12" i="8"/>
  <c r="G12" i="8"/>
  <c r="F12" i="8"/>
  <c r="H11" i="8"/>
  <c r="G11" i="8"/>
  <c r="F11" i="8"/>
  <c r="H10" i="8"/>
  <c r="G10" i="8"/>
  <c r="F10" i="8"/>
  <c r="H9" i="8"/>
  <c r="G9" i="8"/>
  <c r="F9" i="8"/>
  <c r="H8" i="8"/>
  <c r="G8" i="8"/>
  <c r="F8" i="8"/>
  <c r="H7" i="8"/>
  <c r="G7" i="8"/>
  <c r="F7" i="8"/>
  <c r="H6" i="8"/>
  <c r="G6" i="8"/>
  <c r="F6" i="8"/>
  <c r="H5" i="8"/>
  <c r="G5" i="8"/>
  <c r="F5" i="8"/>
  <c r="H4" i="8"/>
  <c r="G4" i="8"/>
  <c r="F4" i="8"/>
  <c r="T23" i="1"/>
  <c r="T10" i="1"/>
  <c r="T12" i="1"/>
  <c r="T14" i="1"/>
  <c r="T17" i="1"/>
  <c r="T18" i="1"/>
  <c r="T19" i="1"/>
  <c r="T20" i="1"/>
  <c r="T24" i="1"/>
  <c r="T25" i="1"/>
  <c r="T26" i="1"/>
  <c r="T27" i="1"/>
  <c r="T28" i="1"/>
  <c r="T29" i="1"/>
  <c r="T30" i="1"/>
  <c r="T31" i="1"/>
  <c r="T34" i="1"/>
  <c r="T35" i="1"/>
  <c r="T36" i="1"/>
  <c r="T37" i="1"/>
  <c r="T38" i="1"/>
  <c r="T42" i="1"/>
  <c r="T43" i="1"/>
  <c r="T44" i="1"/>
  <c r="T47" i="1"/>
  <c r="T48" i="1"/>
  <c r="T50" i="1"/>
  <c r="T51" i="1"/>
  <c r="T56" i="1"/>
  <c r="T57" i="1"/>
  <c r="T9" i="1"/>
  <c r="U23" i="1"/>
  <c r="U10" i="1"/>
  <c r="U12" i="1"/>
  <c r="U14" i="1"/>
  <c r="M14" i="1" s="1"/>
  <c r="U17" i="1"/>
  <c r="U18" i="1"/>
  <c r="M18" i="1" s="1"/>
  <c r="U19" i="1"/>
  <c r="U20" i="1"/>
  <c r="U24" i="1"/>
  <c r="U25" i="1"/>
  <c r="U26" i="1"/>
  <c r="U27" i="1"/>
  <c r="U28" i="1"/>
  <c r="U29" i="1"/>
  <c r="M29" i="1" s="1"/>
  <c r="U30" i="1"/>
  <c r="U31" i="1"/>
  <c r="U34" i="1"/>
  <c r="U35" i="1"/>
  <c r="U36" i="1"/>
  <c r="U37" i="1"/>
  <c r="M37" i="1" s="1"/>
  <c r="U38" i="1"/>
  <c r="U42" i="1"/>
  <c r="U43" i="1"/>
  <c r="U44" i="1"/>
  <c r="M44" i="1" s="1"/>
  <c r="U47" i="1"/>
  <c r="M47" i="1" s="1"/>
  <c r="U48" i="1"/>
  <c r="M48" i="1" s="1"/>
  <c r="U50" i="1"/>
  <c r="M50" i="1" s="1"/>
  <c r="U51" i="1"/>
  <c r="U56" i="1"/>
  <c r="M56" i="1" s="1"/>
  <c r="U57" i="1"/>
  <c r="M57" i="1" s="1"/>
  <c r="U9" i="1"/>
  <c r="M9" i="1" s="1"/>
  <c r="AO200" i="1" l="1"/>
  <c r="U34" i="8"/>
  <c r="AE200" i="1"/>
  <c r="AN200" i="1"/>
  <c r="AQ200" i="1" s="1"/>
  <c r="AD256" i="1"/>
  <c r="AD9" i="1"/>
  <c r="AD374" i="1"/>
  <c r="AD368" i="1"/>
  <c r="AD362" i="1"/>
  <c r="AD356" i="1"/>
  <c r="AD350" i="1"/>
  <c r="AD344" i="1"/>
  <c r="AD338" i="1"/>
  <c r="AD332" i="1"/>
  <c r="AD326" i="1"/>
  <c r="AD320" i="1"/>
  <c r="AD314" i="1"/>
  <c r="AD308" i="1"/>
  <c r="AD302" i="1"/>
  <c r="AD296" i="1"/>
  <c r="AD290" i="1"/>
  <c r="AD284" i="1"/>
  <c r="AD278" i="1"/>
  <c r="AD272" i="1"/>
  <c r="AD266" i="1"/>
  <c r="AD260" i="1"/>
  <c r="AD254" i="1"/>
  <c r="AD248" i="1"/>
  <c r="AD242" i="1"/>
  <c r="AD236" i="1"/>
  <c r="AD230" i="1"/>
  <c r="AD224" i="1"/>
  <c r="AD218" i="1"/>
  <c r="AD212" i="1"/>
  <c r="AD206" i="1"/>
  <c r="AD200" i="1"/>
  <c r="AD194" i="1"/>
  <c r="AD182" i="1"/>
  <c r="AD178" i="1"/>
  <c r="AD169" i="1"/>
  <c r="AD157" i="1"/>
  <c r="AD149" i="1"/>
  <c r="AD137" i="1"/>
  <c r="AD116" i="1"/>
  <c r="AD112" i="1"/>
  <c r="AD107" i="1"/>
  <c r="AD92" i="1"/>
  <c r="AD82" i="1"/>
  <c r="AD70" i="1"/>
  <c r="AD62" i="1"/>
  <c r="AE9" i="1"/>
  <c r="AC374" i="1"/>
  <c r="AC368" i="1"/>
  <c r="AC362" i="1"/>
  <c r="AC356" i="1"/>
  <c r="AC350" i="1"/>
  <c r="AC344" i="1"/>
  <c r="AC338" i="1"/>
  <c r="AC332" i="1"/>
  <c r="AC326" i="1"/>
  <c r="AC320" i="1"/>
  <c r="AC314" i="1"/>
  <c r="AC308" i="1"/>
  <c r="AC302" i="1"/>
  <c r="AC296" i="1"/>
  <c r="AC290" i="1"/>
  <c r="AC284" i="1"/>
  <c r="AC278" i="1"/>
  <c r="AC272" i="1"/>
  <c r="AC266" i="1"/>
  <c r="AC260" i="1"/>
  <c r="AC254" i="1"/>
  <c r="AC248" i="1"/>
  <c r="AC242" i="1"/>
  <c r="AC236" i="1"/>
  <c r="AC230" i="1"/>
  <c r="AC224" i="1"/>
  <c r="AC218" i="1"/>
  <c r="AC212" i="1"/>
  <c r="AC206" i="1"/>
  <c r="AC200" i="1"/>
  <c r="AC194" i="1"/>
  <c r="AC182" i="1"/>
  <c r="AD371" i="1"/>
  <c r="AD365" i="1"/>
  <c r="AD359" i="1"/>
  <c r="AD353" i="1"/>
  <c r="AD347" i="1"/>
  <c r="AD341" i="1"/>
  <c r="AD335" i="1"/>
  <c r="AD329" i="1"/>
  <c r="AD323" i="1"/>
  <c r="AD317" i="1"/>
  <c r="AD311" i="1"/>
  <c r="AD305" i="1"/>
  <c r="AD299" i="1"/>
  <c r="AD293" i="1"/>
  <c r="AD377" i="1"/>
  <c r="AC377" i="1"/>
  <c r="AC371" i="1"/>
  <c r="AC365" i="1"/>
  <c r="AC359" i="1"/>
  <c r="AC353" i="1"/>
  <c r="AC347" i="1"/>
  <c r="AC341" i="1"/>
  <c r="AC335" i="1"/>
  <c r="AC329" i="1"/>
  <c r="AC323" i="1"/>
  <c r="AC317" i="1"/>
  <c r="AC311" i="1"/>
  <c r="AC305" i="1"/>
  <c r="AC299" i="1"/>
  <c r="AC293" i="1"/>
  <c r="AC376" i="1"/>
  <c r="AC358" i="1"/>
  <c r="AC352" i="1"/>
  <c r="AC322" i="1"/>
  <c r="AC292" i="1"/>
  <c r="AC256" i="1"/>
  <c r="AC250" i="1"/>
  <c r="AC232" i="1"/>
  <c r="AC208" i="1"/>
  <c r="AC202" i="1"/>
  <c r="AE363" i="1"/>
  <c r="AE351" i="1"/>
  <c r="AE333" i="1"/>
  <c r="AE285" i="1"/>
  <c r="AC370" i="1"/>
  <c r="AC364" i="1"/>
  <c r="AC346" i="1"/>
  <c r="AC334" i="1"/>
  <c r="AC328" i="1"/>
  <c r="AC310" i="1"/>
  <c r="AC298" i="1"/>
  <c r="AC280" i="1"/>
  <c r="AC274" i="1"/>
  <c r="AC262" i="1"/>
  <c r="AC244" i="1"/>
  <c r="AC238" i="1"/>
  <c r="AC226" i="1"/>
  <c r="AC220" i="1"/>
  <c r="AC214" i="1"/>
  <c r="AE375" i="1"/>
  <c r="AE369" i="1"/>
  <c r="AE357" i="1"/>
  <c r="AE345" i="1"/>
  <c r="AE339" i="1"/>
  <c r="AE327" i="1"/>
  <c r="AE321" i="1"/>
  <c r="AE315" i="1"/>
  <c r="AE309" i="1"/>
  <c r="AE303" i="1"/>
  <c r="AE297" i="1"/>
  <c r="AE291" i="1"/>
  <c r="AC340" i="1"/>
  <c r="AC316" i="1"/>
  <c r="AC304" i="1"/>
  <c r="AC286" i="1"/>
  <c r="AC268" i="1"/>
  <c r="AE376" i="1"/>
  <c r="AE370" i="1"/>
  <c r="AE364" i="1"/>
  <c r="AE358" i="1"/>
  <c r="AE352" i="1"/>
  <c r="AE346" i="1"/>
  <c r="AE340" i="1"/>
  <c r="AE334" i="1"/>
  <c r="AE328" i="1"/>
  <c r="AE322" i="1"/>
  <c r="AE316" i="1"/>
  <c r="AE310" i="1"/>
  <c r="AE304" i="1"/>
  <c r="AE298" i="1"/>
  <c r="AE292" i="1"/>
  <c r="AE286" i="1"/>
  <c r="AE280" i="1"/>
  <c r="AE274" i="1"/>
  <c r="AE268" i="1"/>
  <c r="AE262" i="1"/>
  <c r="AE256" i="1"/>
  <c r="AE250" i="1"/>
  <c r="AE261" i="1"/>
  <c r="AE255" i="1"/>
  <c r="AE225" i="1"/>
  <c r="AE219" i="1"/>
  <c r="AE201" i="1"/>
  <c r="AE189" i="1"/>
  <c r="AE170" i="1"/>
  <c r="AE158" i="1"/>
  <c r="AE150" i="1"/>
  <c r="AE138" i="1"/>
  <c r="AE126" i="1"/>
  <c r="AE122" i="1"/>
  <c r="AE108" i="1"/>
  <c r="AE95" i="1"/>
  <c r="AE83" i="1"/>
  <c r="AE71" i="1"/>
  <c r="AE63" i="1"/>
  <c r="AE51" i="1"/>
  <c r="AE42" i="1"/>
  <c r="AE31" i="1"/>
  <c r="AE25" i="1"/>
  <c r="AE14" i="1"/>
  <c r="AE279" i="1"/>
  <c r="AE273" i="1"/>
  <c r="AE267" i="1"/>
  <c r="AE237" i="1"/>
  <c r="AE231" i="1"/>
  <c r="AE207" i="1"/>
  <c r="AD375" i="1"/>
  <c r="AD369" i="1"/>
  <c r="AD363" i="1"/>
  <c r="AD357" i="1"/>
  <c r="AD351" i="1"/>
  <c r="AD345" i="1"/>
  <c r="AD339" i="1"/>
  <c r="AD333" i="1"/>
  <c r="AD327" i="1"/>
  <c r="AD321" i="1"/>
  <c r="AD315" i="1"/>
  <c r="AD309" i="1"/>
  <c r="AD303" i="1"/>
  <c r="AD297" i="1"/>
  <c r="AD291" i="1"/>
  <c r="AD287" i="1"/>
  <c r="AD285" i="1"/>
  <c r="AD281" i="1"/>
  <c r="AD279" i="1"/>
  <c r="AD275" i="1"/>
  <c r="AD273" i="1"/>
  <c r="AD269" i="1"/>
  <c r="AD267" i="1"/>
  <c r="AD263" i="1"/>
  <c r="AD261" i="1"/>
  <c r="AD257" i="1"/>
  <c r="AD255" i="1"/>
  <c r="AD251" i="1"/>
  <c r="AD249" i="1"/>
  <c r="AD245" i="1"/>
  <c r="AD243" i="1"/>
  <c r="AD239" i="1"/>
  <c r="AD237" i="1"/>
  <c r="AD233" i="1"/>
  <c r="AD231" i="1"/>
  <c r="AD227" i="1"/>
  <c r="AD225" i="1"/>
  <c r="AD221" i="1"/>
  <c r="AD219" i="1"/>
  <c r="AD215" i="1"/>
  <c r="AD213" i="1"/>
  <c r="AD209" i="1"/>
  <c r="AD207" i="1"/>
  <c r="AD203" i="1"/>
  <c r="AD201" i="1"/>
  <c r="AD197" i="1"/>
  <c r="AD191" i="1"/>
  <c r="AD189" i="1"/>
  <c r="AD185" i="1"/>
  <c r="AD164" i="1"/>
  <c r="AD145" i="1"/>
  <c r="AD174" i="1"/>
  <c r="AD170" i="1"/>
  <c r="AD166" i="1"/>
  <c r="AD158" i="1"/>
  <c r="AD151" i="1"/>
  <c r="AD150" i="1"/>
  <c r="AD140" i="1"/>
  <c r="AD138" i="1"/>
  <c r="AD128" i="1"/>
  <c r="AD126" i="1"/>
  <c r="AD124" i="1"/>
  <c r="AD122" i="1"/>
  <c r="AD110" i="1"/>
  <c r="AD108" i="1"/>
  <c r="AD100" i="1"/>
  <c r="AD95" i="1"/>
  <c r="AD87" i="1"/>
  <c r="AD83" i="1"/>
  <c r="AD75" i="1"/>
  <c r="AD71" i="1"/>
  <c r="AD67" i="1"/>
  <c r="AD63" i="1"/>
  <c r="AD57" i="1"/>
  <c r="AD51" i="1"/>
  <c r="AD42" i="1"/>
  <c r="AD31" i="1"/>
  <c r="AD25" i="1"/>
  <c r="AD14" i="1"/>
  <c r="AE249" i="1"/>
  <c r="AE243" i="1"/>
  <c r="AE213" i="1"/>
  <c r="AC375" i="1"/>
  <c r="AC369" i="1"/>
  <c r="AC363" i="1"/>
  <c r="AC357" i="1"/>
  <c r="AC351" i="1"/>
  <c r="AC345" i="1"/>
  <c r="AC339" i="1"/>
  <c r="AC333" i="1"/>
  <c r="AC327" i="1"/>
  <c r="AC321" i="1"/>
  <c r="AC315" i="1"/>
  <c r="AC309" i="1"/>
  <c r="AC303" i="1"/>
  <c r="AC297" i="1"/>
  <c r="AC291" i="1"/>
  <c r="AC287" i="1"/>
  <c r="AC285" i="1"/>
  <c r="AC281" i="1"/>
  <c r="AC279" i="1"/>
  <c r="AC275" i="1"/>
  <c r="AC273" i="1"/>
  <c r="AC269" i="1"/>
  <c r="AC267" i="1"/>
  <c r="AC263" i="1"/>
  <c r="AC261" i="1"/>
  <c r="AC257" i="1"/>
  <c r="AC255" i="1"/>
  <c r="AC251" i="1"/>
  <c r="AC249" i="1"/>
  <c r="AC245" i="1"/>
  <c r="AC243" i="1"/>
  <c r="AC239" i="1"/>
  <c r="AC237" i="1"/>
  <c r="AC233" i="1"/>
  <c r="AC231" i="1"/>
  <c r="AC227" i="1"/>
  <c r="AC225" i="1"/>
  <c r="AC221" i="1"/>
  <c r="AC219" i="1"/>
  <c r="AC215" i="1"/>
  <c r="AC213" i="1"/>
  <c r="AC209" i="1"/>
  <c r="AC207" i="1"/>
  <c r="AC203" i="1"/>
  <c r="AC201" i="1"/>
  <c r="AC197" i="1"/>
  <c r="AC191" i="1"/>
  <c r="AC189" i="1"/>
  <c r="AC185" i="1"/>
  <c r="AC164" i="1"/>
  <c r="AC145" i="1"/>
  <c r="AC174" i="1"/>
  <c r="AC170" i="1"/>
  <c r="AC166" i="1"/>
  <c r="AC158" i="1"/>
  <c r="AC151" i="1"/>
  <c r="AC150" i="1"/>
  <c r="AC140" i="1"/>
  <c r="AC138" i="1"/>
  <c r="AC128" i="1"/>
  <c r="AC126" i="1"/>
  <c r="AC124" i="1"/>
  <c r="AC122" i="1"/>
  <c r="AC110" i="1"/>
  <c r="AC108" i="1"/>
  <c r="AC100" i="1"/>
  <c r="AC95" i="1"/>
  <c r="AC87" i="1"/>
  <c r="AC83" i="1"/>
  <c r="AC75" i="1"/>
  <c r="AC71" i="1"/>
  <c r="AC67" i="1"/>
  <c r="AC63" i="1"/>
  <c r="AC51" i="1"/>
  <c r="AC42" i="1"/>
  <c r="AC31" i="1"/>
  <c r="AC25" i="1"/>
  <c r="AC14" i="1"/>
  <c r="AC196" i="1"/>
  <c r="Z4" i="10"/>
  <c r="AD195" i="1"/>
  <c r="AM195" i="1"/>
  <c r="AP195" i="1" s="1"/>
  <c r="AL195" i="1"/>
  <c r="AE195" i="1"/>
  <c r="AN195" i="1"/>
  <c r="AQ195" i="1" s="1"/>
  <c r="AC195" i="1"/>
  <c r="AE178" i="1"/>
  <c r="AE169" i="1"/>
  <c r="AE157" i="1"/>
  <c r="AE149" i="1"/>
  <c r="AE137" i="1"/>
  <c r="AE116" i="1"/>
  <c r="AE112" i="1"/>
  <c r="AE107" i="1"/>
  <c r="AE92" i="1"/>
  <c r="AE82" i="1"/>
  <c r="AE70" i="1"/>
  <c r="AE62" i="1"/>
  <c r="AC178" i="1"/>
  <c r="AC169" i="1"/>
  <c r="AC157" i="1"/>
  <c r="AC149" i="1"/>
  <c r="AC137" i="1"/>
  <c r="AC116" i="1"/>
  <c r="AC112" i="1"/>
  <c r="AC107" i="1"/>
  <c r="AC92" i="1"/>
  <c r="AC82" i="1"/>
  <c r="AC70" i="1"/>
  <c r="AC62" i="1"/>
  <c r="AD44" i="1"/>
  <c r="AD35" i="1"/>
  <c r="AD27" i="1"/>
  <c r="AD18" i="1"/>
  <c r="AC57" i="1"/>
  <c r="AC44" i="1"/>
  <c r="AC35" i="1"/>
  <c r="AC27" i="1"/>
  <c r="AC18" i="1"/>
  <c r="AE57" i="1"/>
  <c r="AE44" i="1"/>
  <c r="AE35" i="1"/>
  <c r="AE27" i="1"/>
  <c r="AE18" i="1"/>
  <c r="AD50" i="1"/>
  <c r="AD38" i="1"/>
  <c r="AD30" i="1"/>
  <c r="AD24" i="1"/>
  <c r="AD12" i="1"/>
  <c r="AC50" i="1"/>
  <c r="AC355" i="1"/>
  <c r="AC331" i="1"/>
  <c r="AC325" i="1"/>
  <c r="AC301" i="1"/>
  <c r="AC283" i="1"/>
  <c r="AC253" i="1"/>
  <c r="AC223" i="1"/>
  <c r="AC160" i="1"/>
  <c r="AL160" i="1"/>
  <c r="AC97" i="1"/>
  <c r="AL97" i="1"/>
  <c r="AC15" i="1"/>
  <c r="AL15" i="1"/>
  <c r="AC168" i="1"/>
  <c r="AC148" i="1"/>
  <c r="AC102" i="1"/>
  <c r="AC20" i="1"/>
  <c r="AD179" i="1"/>
  <c r="AM179" i="1"/>
  <c r="AP179" i="1" s="1"/>
  <c r="AD117" i="1"/>
  <c r="AM117" i="1"/>
  <c r="AP117" i="1" s="1"/>
  <c r="AC373" i="1"/>
  <c r="AC349" i="1"/>
  <c r="AC337" i="1"/>
  <c r="AC313" i="1"/>
  <c r="AC289" i="1"/>
  <c r="AC271" i="1"/>
  <c r="AC241" i="1"/>
  <c r="AC217" i="1"/>
  <c r="AC179" i="1"/>
  <c r="AL179" i="1"/>
  <c r="AC117" i="1"/>
  <c r="AL117" i="1"/>
  <c r="AC130" i="1"/>
  <c r="AC91" i="1"/>
  <c r="AC61" i="1"/>
  <c r="AC37" i="1"/>
  <c r="AC29" i="1"/>
  <c r="AE372" i="1"/>
  <c r="AE366" i="1"/>
  <c r="AE360" i="1"/>
  <c r="AE354" i="1"/>
  <c r="AE348" i="1"/>
  <c r="AE342" i="1"/>
  <c r="AE336" i="1"/>
  <c r="AE330" i="1"/>
  <c r="AE324" i="1"/>
  <c r="AE318" i="1"/>
  <c r="AE312" i="1"/>
  <c r="AE306" i="1"/>
  <c r="AE300" i="1"/>
  <c r="AE294" i="1"/>
  <c r="AE288" i="1"/>
  <c r="AE282" i="1"/>
  <c r="AE276" i="1"/>
  <c r="AE270" i="1"/>
  <c r="AE264" i="1"/>
  <c r="AE258" i="1"/>
  <c r="AE252" i="1"/>
  <c r="AE246" i="1"/>
  <c r="AE244" i="1"/>
  <c r="AE240" i="1"/>
  <c r="AE238" i="1"/>
  <c r="AE234" i="1"/>
  <c r="AE232" i="1"/>
  <c r="AE228" i="1"/>
  <c r="AE226" i="1"/>
  <c r="AE222" i="1"/>
  <c r="AE220" i="1"/>
  <c r="AE216" i="1"/>
  <c r="AE214" i="1"/>
  <c r="AE210" i="1"/>
  <c r="AE208" i="1"/>
  <c r="AE204" i="1"/>
  <c r="AE202" i="1"/>
  <c r="AE198" i="1"/>
  <c r="AE196" i="1"/>
  <c r="AE192" i="1"/>
  <c r="AE190" i="1"/>
  <c r="AE186" i="1"/>
  <c r="AE184" i="1"/>
  <c r="AE180" i="1"/>
  <c r="AN180" i="1"/>
  <c r="AE161" i="1"/>
  <c r="AN161" i="1"/>
  <c r="AE159" i="1"/>
  <c r="AN159" i="1"/>
  <c r="AE141" i="1"/>
  <c r="AN141" i="1"/>
  <c r="AN118" i="1"/>
  <c r="AE118" i="1"/>
  <c r="AN103" i="1"/>
  <c r="AE103" i="1"/>
  <c r="AE39" i="1"/>
  <c r="AN39" i="1"/>
  <c r="AE132" i="1"/>
  <c r="AN132" i="1"/>
  <c r="AQ132" i="1" s="1"/>
  <c r="AE144" i="1"/>
  <c r="AE175" i="1"/>
  <c r="AE173" i="1"/>
  <c r="AE167" i="1"/>
  <c r="AE165" i="1"/>
  <c r="AE152" i="1"/>
  <c r="AE155" i="1"/>
  <c r="AE147" i="1"/>
  <c r="AE139" i="1"/>
  <c r="AE129" i="1"/>
  <c r="AE127" i="1"/>
  <c r="AE125" i="1"/>
  <c r="AE123" i="1"/>
  <c r="AE111" i="1"/>
  <c r="AE109" i="1"/>
  <c r="AE101" i="1"/>
  <c r="AE96" i="1"/>
  <c r="AE88" i="1"/>
  <c r="AE86" i="1"/>
  <c r="AE78" i="1"/>
  <c r="AE72" i="1"/>
  <c r="AE68" i="1"/>
  <c r="AE64" i="1"/>
  <c r="AE53" i="1"/>
  <c r="AE58" i="1"/>
  <c r="AE56" i="1"/>
  <c r="AE50" i="1"/>
  <c r="AE47" i="1"/>
  <c r="AE43" i="1"/>
  <c r="AE38" i="1"/>
  <c r="AE36" i="1"/>
  <c r="AE34" i="1"/>
  <c r="AE30" i="1"/>
  <c r="AE28" i="1"/>
  <c r="AE26" i="1"/>
  <c r="AE24" i="1"/>
  <c r="AE19" i="1"/>
  <c r="AE17" i="1"/>
  <c r="AE12" i="1"/>
  <c r="AE23" i="1"/>
  <c r="AD160" i="1"/>
  <c r="AM160" i="1"/>
  <c r="AP160" i="1" s="1"/>
  <c r="AD97" i="1"/>
  <c r="AM97" i="1"/>
  <c r="AP97" i="1" s="1"/>
  <c r="AD132" i="1"/>
  <c r="AM132" i="1"/>
  <c r="AP132" i="1" s="1"/>
  <c r="AD175" i="1"/>
  <c r="AD167" i="1"/>
  <c r="AD152" i="1"/>
  <c r="AD147" i="1"/>
  <c r="AD129" i="1"/>
  <c r="AD125" i="1"/>
  <c r="AD111" i="1"/>
  <c r="AD101" i="1"/>
  <c r="AD88" i="1"/>
  <c r="AD78" i="1"/>
  <c r="AD68" i="1"/>
  <c r="AD53" i="1"/>
  <c r="AD58" i="1"/>
  <c r="AD47" i="1"/>
  <c r="AD36" i="1"/>
  <c r="AD28" i="1"/>
  <c r="AD19" i="1"/>
  <c r="AD23" i="1"/>
  <c r="AD133" i="1"/>
  <c r="AM133" i="1"/>
  <c r="AP133" i="1" s="1"/>
  <c r="AD131" i="1"/>
  <c r="AM131" i="1"/>
  <c r="AP131" i="1" s="1"/>
  <c r="AC367" i="1"/>
  <c r="AC343" i="1"/>
  <c r="AC307" i="1"/>
  <c r="AC277" i="1"/>
  <c r="AC265" i="1"/>
  <c r="AC259" i="1"/>
  <c r="AC247" i="1"/>
  <c r="AC229" i="1"/>
  <c r="AC211" i="1"/>
  <c r="AC205" i="1"/>
  <c r="AC187" i="1"/>
  <c r="AC133" i="1"/>
  <c r="AL133" i="1"/>
  <c r="AC115" i="1"/>
  <c r="AC52" i="1"/>
  <c r="AC48" i="1"/>
  <c r="AD372" i="1"/>
  <c r="AD336" i="1"/>
  <c r="AD318" i="1"/>
  <c r="AD306" i="1"/>
  <c r="AD294" i="1"/>
  <c r="AD282" i="1"/>
  <c r="AD276" i="1"/>
  <c r="AD264" i="1"/>
  <c r="AD252" i="1"/>
  <c r="AD240" i="1"/>
  <c r="AD234" i="1"/>
  <c r="AD204" i="1"/>
  <c r="AD192" i="1"/>
  <c r="AD186" i="1"/>
  <c r="AD161" i="1"/>
  <c r="AM161" i="1"/>
  <c r="AP161" i="1" s="1"/>
  <c r="AD118" i="1"/>
  <c r="AM118" i="1"/>
  <c r="AP118" i="1" s="1"/>
  <c r="AM103" i="1"/>
  <c r="AP103" i="1" s="1"/>
  <c r="AD103" i="1"/>
  <c r="AC372" i="1"/>
  <c r="AC366" i="1"/>
  <c r="AC360" i="1"/>
  <c r="AC354" i="1"/>
  <c r="AC348" i="1"/>
  <c r="AC342" i="1"/>
  <c r="AC336" i="1"/>
  <c r="AC330" i="1"/>
  <c r="AC324" i="1"/>
  <c r="AC318" i="1"/>
  <c r="AC312" i="1"/>
  <c r="AC306" i="1"/>
  <c r="AC300" i="1"/>
  <c r="AC294" i="1"/>
  <c r="AC288" i="1"/>
  <c r="AC282" i="1"/>
  <c r="AC276" i="1"/>
  <c r="AC270" i="1"/>
  <c r="AC264" i="1"/>
  <c r="AC258" i="1"/>
  <c r="AC252" i="1"/>
  <c r="AC246" i="1"/>
  <c r="AC240" i="1"/>
  <c r="AC234" i="1"/>
  <c r="AC228" i="1"/>
  <c r="AC222" i="1"/>
  <c r="AC216" i="1"/>
  <c r="AC210" i="1"/>
  <c r="AC204" i="1"/>
  <c r="AC198" i="1"/>
  <c r="AC192" i="1"/>
  <c r="AC190" i="1"/>
  <c r="AC186" i="1"/>
  <c r="AC184" i="1"/>
  <c r="AC180" i="1"/>
  <c r="AL180" i="1"/>
  <c r="AC161" i="1"/>
  <c r="AL161" i="1"/>
  <c r="AC159" i="1"/>
  <c r="AL159" i="1"/>
  <c r="AC141" i="1"/>
  <c r="AL141" i="1"/>
  <c r="AC118" i="1"/>
  <c r="AL118" i="1"/>
  <c r="AC103" i="1"/>
  <c r="AL103" i="1"/>
  <c r="AL39" i="1"/>
  <c r="AC39" i="1"/>
  <c r="AC132" i="1"/>
  <c r="AL132" i="1"/>
  <c r="AC144" i="1"/>
  <c r="AC175" i="1"/>
  <c r="AC173" i="1"/>
  <c r="AC167" i="1"/>
  <c r="AC165" i="1"/>
  <c r="AC152" i="1"/>
  <c r="AC155" i="1"/>
  <c r="AC147" i="1"/>
  <c r="AC139" i="1"/>
  <c r="AC129" i="1"/>
  <c r="AC127" i="1"/>
  <c r="AC125" i="1"/>
  <c r="AC123" i="1"/>
  <c r="AC111" i="1"/>
  <c r="AC109" i="1"/>
  <c r="AC101" i="1"/>
  <c r="AC96" i="1"/>
  <c r="AC88" i="1"/>
  <c r="AC86" i="1"/>
  <c r="AC78" i="1"/>
  <c r="AC72" i="1"/>
  <c r="AC68" i="1"/>
  <c r="AC64" i="1"/>
  <c r="AC53" i="1"/>
  <c r="AC58" i="1"/>
  <c r="AC56" i="1"/>
  <c r="AC47" i="1"/>
  <c r="AC43" i="1"/>
  <c r="AC38" i="1"/>
  <c r="AC36" i="1"/>
  <c r="AC34" i="1"/>
  <c r="AC30" i="1"/>
  <c r="AC28" i="1"/>
  <c r="AC26" i="1"/>
  <c r="AC24" i="1"/>
  <c r="AC19" i="1"/>
  <c r="AC17" i="1"/>
  <c r="AC12" i="1"/>
  <c r="AC23" i="1"/>
  <c r="AD142" i="1"/>
  <c r="AM142" i="1"/>
  <c r="AP142" i="1" s="1"/>
  <c r="AD15" i="1"/>
  <c r="AM15" i="1"/>
  <c r="AP15" i="1" s="1"/>
  <c r="AC361" i="1"/>
  <c r="AC319" i="1"/>
  <c r="AC295" i="1"/>
  <c r="AC235" i="1"/>
  <c r="AC199" i="1"/>
  <c r="AC142" i="1"/>
  <c r="AL142" i="1"/>
  <c r="AC131" i="1"/>
  <c r="AL131" i="1"/>
  <c r="AC106" i="1"/>
  <c r="AC176" i="1"/>
  <c r="AC156" i="1"/>
  <c r="AC121" i="1"/>
  <c r="AC79" i="1"/>
  <c r="AC69" i="1"/>
  <c r="AC10" i="1"/>
  <c r="AD366" i="1"/>
  <c r="AD360" i="1"/>
  <c r="AD354" i="1"/>
  <c r="AD348" i="1"/>
  <c r="AD342" i="1"/>
  <c r="AD330" i="1"/>
  <c r="AD324" i="1"/>
  <c r="AD312" i="1"/>
  <c r="AD300" i="1"/>
  <c r="AD288" i="1"/>
  <c r="AD270" i="1"/>
  <c r="AD258" i="1"/>
  <c r="AD246" i="1"/>
  <c r="AD228" i="1"/>
  <c r="AD222" i="1"/>
  <c r="AD216" i="1"/>
  <c r="AD210" i="1"/>
  <c r="AD198" i="1"/>
  <c r="AD180" i="1"/>
  <c r="AM180" i="1"/>
  <c r="AP180" i="1" s="1"/>
  <c r="AM159" i="1"/>
  <c r="AP159" i="1" s="1"/>
  <c r="AD159" i="1"/>
  <c r="AD141" i="1"/>
  <c r="AM141" i="1"/>
  <c r="AP141" i="1" s="1"/>
  <c r="AD39" i="1"/>
  <c r="AM39" i="1"/>
  <c r="AP39" i="1" s="1"/>
  <c r="AE373" i="1"/>
  <c r="AE367" i="1"/>
  <c r="AE361" i="1"/>
  <c r="AE355" i="1"/>
  <c r="AE349" i="1"/>
  <c r="AE343" i="1"/>
  <c r="AE337" i="1"/>
  <c r="AE331" i="1"/>
  <c r="AE325" i="1"/>
  <c r="AE319" i="1"/>
  <c r="AE313" i="1"/>
  <c r="AE307" i="1"/>
  <c r="AE301" i="1"/>
  <c r="AE295" i="1"/>
  <c r="AE289" i="1"/>
  <c r="AE283" i="1"/>
  <c r="AE277" i="1"/>
  <c r="AE271" i="1"/>
  <c r="AE265" i="1"/>
  <c r="AE259" i="1"/>
  <c r="AE253" i="1"/>
  <c r="AE247" i="1"/>
  <c r="AE241" i="1"/>
  <c r="AE235" i="1"/>
  <c r="AE229" i="1"/>
  <c r="AE223" i="1"/>
  <c r="AE217" i="1"/>
  <c r="AE211" i="1"/>
  <c r="AE205" i="1"/>
  <c r="AE199" i="1"/>
  <c r="AE187" i="1"/>
  <c r="AE179" i="1"/>
  <c r="AN179" i="1"/>
  <c r="AE160" i="1"/>
  <c r="AN160" i="1"/>
  <c r="AE142" i="1"/>
  <c r="AN142" i="1"/>
  <c r="AE133" i="1"/>
  <c r="AN133" i="1"/>
  <c r="AE117" i="1"/>
  <c r="AN117" i="1"/>
  <c r="AQ117" i="1" s="1"/>
  <c r="AE97" i="1"/>
  <c r="AN97" i="1"/>
  <c r="AE15" i="1"/>
  <c r="AN15" i="1"/>
  <c r="AN131" i="1"/>
  <c r="AQ131" i="1" s="1"/>
  <c r="AE131" i="1"/>
  <c r="AE106" i="1"/>
  <c r="AE176" i="1"/>
  <c r="AE168" i="1"/>
  <c r="AE156" i="1"/>
  <c r="AE148" i="1"/>
  <c r="AE130" i="1"/>
  <c r="AE115" i="1"/>
  <c r="AE121" i="1"/>
  <c r="AE102" i="1"/>
  <c r="AE91" i="1"/>
  <c r="AE79" i="1"/>
  <c r="AE69" i="1"/>
  <c r="AE61" i="1"/>
  <c r="AE52" i="1"/>
  <c r="AE48" i="1"/>
  <c r="AE37" i="1"/>
  <c r="AE29" i="1"/>
  <c r="AE20" i="1"/>
  <c r="AE10" i="1"/>
  <c r="M185" i="1"/>
  <c r="L3" i="10"/>
  <c r="K3" i="10"/>
  <c r="I3" i="10"/>
  <c r="P3" i="10"/>
  <c r="G3" i="10"/>
  <c r="H3" i="10"/>
  <c r="M3" i="10"/>
  <c r="O3" i="10"/>
  <c r="M4" i="10"/>
  <c r="R4" i="10"/>
  <c r="L4" i="10"/>
  <c r="N4" i="10"/>
  <c r="O4" i="10"/>
  <c r="P4" i="10"/>
  <c r="I4" i="10"/>
  <c r="H4" i="10"/>
  <c r="A5" i="10"/>
  <c r="D374" i="1"/>
  <c r="D372" i="1"/>
  <c r="D370" i="1"/>
  <c r="D368" i="1"/>
  <c r="D366" i="1"/>
  <c r="D364" i="1"/>
  <c r="D362" i="1"/>
  <c r="D360" i="1"/>
  <c r="D358" i="1"/>
  <c r="D356" i="1"/>
  <c r="D354" i="1"/>
  <c r="D352" i="1"/>
  <c r="D350" i="1"/>
  <c r="D348" i="1"/>
  <c r="D346" i="1"/>
  <c r="D344" i="1"/>
  <c r="D342" i="1"/>
  <c r="D340" i="1"/>
  <c r="D338" i="1"/>
  <c r="D336" i="1"/>
  <c r="D334" i="1"/>
  <c r="D332" i="1"/>
  <c r="D330" i="1"/>
  <c r="D328" i="1"/>
  <c r="D326" i="1"/>
  <c r="D324" i="1"/>
  <c r="D322" i="1"/>
  <c r="D320" i="1"/>
  <c r="D318" i="1"/>
  <c r="D316" i="1"/>
  <c r="D314" i="1"/>
  <c r="D312" i="1"/>
  <c r="D310" i="1"/>
  <c r="D308" i="1"/>
  <c r="D306" i="1"/>
  <c r="D304" i="1"/>
  <c r="D302" i="1"/>
  <c r="D300" i="1"/>
  <c r="D298" i="1"/>
  <c r="D296" i="1"/>
  <c r="D294" i="1"/>
  <c r="D292" i="1"/>
  <c r="D290" i="1"/>
  <c r="D288" i="1"/>
  <c r="D286" i="1"/>
  <c r="D284" i="1"/>
  <c r="D280" i="1"/>
  <c r="D278" i="1"/>
  <c r="D274" i="1"/>
  <c r="D272" i="1"/>
  <c r="D268" i="1"/>
  <c r="D266" i="1"/>
  <c r="D262" i="1"/>
  <c r="D260" i="1"/>
  <c r="D256" i="1"/>
  <c r="D254" i="1"/>
  <c r="D250" i="1"/>
  <c r="D248" i="1"/>
  <c r="D244" i="1"/>
  <c r="D242" i="1"/>
  <c r="D238" i="1"/>
  <c r="D236" i="1"/>
  <c r="D232" i="1"/>
  <c r="D230" i="1"/>
  <c r="D226" i="1"/>
  <c r="D224" i="1"/>
  <c r="D220" i="1"/>
  <c r="D218" i="1"/>
  <c r="D214" i="1"/>
  <c r="D212" i="1"/>
  <c r="D208" i="1"/>
  <c r="D206" i="1"/>
  <c r="D190" i="1"/>
  <c r="AR190" i="1" s="1"/>
  <c r="AT190" i="1" s="1"/>
  <c r="R190" i="1" s="1"/>
  <c r="D359" i="1"/>
  <c r="D341" i="1"/>
  <c r="D323" i="1"/>
  <c r="D305" i="1"/>
  <c r="D287" i="1"/>
  <c r="D229" i="1"/>
  <c r="D63" i="1"/>
  <c r="AR63" i="1" s="1"/>
  <c r="AT63" i="1" s="1"/>
  <c r="R63" i="1" s="1"/>
  <c r="D159" i="1"/>
  <c r="D177" i="1"/>
  <c r="D99" i="1"/>
  <c r="D81" i="1"/>
  <c r="D165" i="1"/>
  <c r="AR165" i="1" s="1"/>
  <c r="AT165" i="1" s="1"/>
  <c r="R165" i="1" s="1"/>
  <c r="D123" i="1"/>
  <c r="AR123" i="1" s="1"/>
  <c r="AT123" i="1" s="1"/>
  <c r="R123" i="1" s="1"/>
  <c r="D371" i="1"/>
  <c r="D365" i="1"/>
  <c r="D353" i="1"/>
  <c r="D347" i="1"/>
  <c r="D335" i="1"/>
  <c r="D329" i="1"/>
  <c r="D317" i="1"/>
  <c r="D311" i="1"/>
  <c r="D299" i="1"/>
  <c r="D293" i="1"/>
  <c r="D277" i="1"/>
  <c r="D265" i="1"/>
  <c r="D253" i="1"/>
  <c r="D241" i="1"/>
  <c r="D217" i="1"/>
  <c r="D205" i="1"/>
  <c r="D202" i="1"/>
  <c r="D200" i="1"/>
  <c r="D196" i="1"/>
  <c r="AR196" i="1" s="1"/>
  <c r="AT196" i="1" s="1"/>
  <c r="R196" i="1" s="1"/>
  <c r="D184" i="1"/>
  <c r="AR184" i="1" s="1"/>
  <c r="AT184" i="1" s="1"/>
  <c r="R184" i="1" s="1"/>
  <c r="D373" i="1"/>
  <c r="D363" i="1"/>
  <c r="D349" i="1"/>
  <c r="D339" i="1"/>
  <c r="D331" i="1"/>
  <c r="D321" i="1"/>
  <c r="D283" i="1"/>
  <c r="D275" i="1"/>
  <c r="D263" i="1"/>
  <c r="D255" i="1"/>
  <c r="D249" i="1"/>
  <c r="D233" i="1"/>
  <c r="D219" i="1"/>
  <c r="D213" i="1"/>
  <c r="D207" i="1"/>
  <c r="D201" i="1"/>
  <c r="D197" i="1"/>
  <c r="D191" i="1"/>
  <c r="AR191" i="1" s="1"/>
  <c r="AT191" i="1" s="1"/>
  <c r="R191" i="1" s="1"/>
  <c r="D187" i="1"/>
  <c r="AI187" i="1" s="1"/>
  <c r="AS187" i="1" s="1"/>
  <c r="Q187" i="1" s="1"/>
  <c r="D179" i="1"/>
  <c r="D142" i="1"/>
  <c r="D97" i="1"/>
  <c r="D172" i="1"/>
  <c r="D162" i="1"/>
  <c r="D153" i="1"/>
  <c r="D375" i="1"/>
  <c r="D355" i="1"/>
  <c r="D345" i="1"/>
  <c r="D319" i="1"/>
  <c r="D309" i="1"/>
  <c r="D301" i="1"/>
  <c r="D291" i="1"/>
  <c r="D285" i="1"/>
  <c r="D269" i="1"/>
  <c r="D261" i="1"/>
  <c r="D251" i="1"/>
  <c r="D243" i="1"/>
  <c r="D235" i="1"/>
  <c r="D227" i="1"/>
  <c r="D221" i="1"/>
  <c r="D211" i="1"/>
  <c r="D195" i="1"/>
  <c r="D117" i="1"/>
  <c r="D369" i="1"/>
  <c r="D361" i="1"/>
  <c r="D351" i="1"/>
  <c r="D343" i="1"/>
  <c r="D333" i="1"/>
  <c r="D325" i="1"/>
  <c r="D315" i="1"/>
  <c r="D307" i="1"/>
  <c r="D297" i="1"/>
  <c r="D289" i="1"/>
  <c r="D281" i="1"/>
  <c r="D273" i="1"/>
  <c r="D267" i="1"/>
  <c r="D259" i="1"/>
  <c r="D245" i="1"/>
  <c r="D239" i="1"/>
  <c r="D231" i="1"/>
  <c r="D223" i="1"/>
  <c r="D215" i="1"/>
  <c r="D209" i="1"/>
  <c r="D203" i="1"/>
  <c r="D199" i="1"/>
  <c r="AR199" i="1" s="1"/>
  <c r="AT199" i="1" s="1"/>
  <c r="R199" i="1" s="1"/>
  <c r="D193" i="1"/>
  <c r="D189" i="1"/>
  <c r="AR189" i="1" s="1"/>
  <c r="AT189" i="1" s="1"/>
  <c r="R189" i="1" s="1"/>
  <c r="D185" i="1"/>
  <c r="D181" i="1"/>
  <c r="D160" i="1"/>
  <c r="D133" i="1"/>
  <c r="D131" i="1"/>
  <c r="D164" i="1"/>
  <c r="AI164" i="1" s="1"/>
  <c r="AS164" i="1" s="1"/>
  <c r="Q164" i="1" s="1"/>
  <c r="D69" i="1"/>
  <c r="D367" i="1"/>
  <c r="D357" i="1"/>
  <c r="D337" i="1"/>
  <c r="D327" i="1"/>
  <c r="D313" i="1"/>
  <c r="D303" i="1"/>
  <c r="D295" i="1"/>
  <c r="D279" i="1"/>
  <c r="D271" i="1"/>
  <c r="D257" i="1"/>
  <c r="D247" i="1"/>
  <c r="D237" i="1"/>
  <c r="D225" i="1"/>
  <c r="D183" i="1"/>
  <c r="D145" i="1"/>
  <c r="AI145" i="1" s="1"/>
  <c r="AS145" i="1" s="1"/>
  <c r="Q145" i="1" s="1"/>
  <c r="D114" i="1"/>
  <c r="D98" i="1"/>
  <c r="D80" i="1"/>
  <c r="D59" i="1"/>
  <c r="D33" i="1"/>
  <c r="D176" i="1"/>
  <c r="AR176" i="1" s="1"/>
  <c r="AT176" i="1" s="1"/>
  <c r="R176" i="1" s="1"/>
  <c r="D166" i="1"/>
  <c r="D150" i="1"/>
  <c r="AR150" i="1" s="1"/>
  <c r="AT150" i="1" s="1"/>
  <c r="R150" i="1" s="1"/>
  <c r="D138" i="1"/>
  <c r="AR138" i="1" s="1"/>
  <c r="AT138" i="1" s="1"/>
  <c r="R138" i="1" s="1"/>
  <c r="D126" i="1"/>
  <c r="AR126" i="1" s="1"/>
  <c r="AT126" i="1" s="1"/>
  <c r="R126" i="1" s="1"/>
  <c r="D122" i="1"/>
  <c r="AR122" i="1" s="1"/>
  <c r="AT122" i="1" s="1"/>
  <c r="R122" i="1" s="1"/>
  <c r="D102" i="1"/>
  <c r="AR102" i="1" s="1"/>
  <c r="AT102" i="1" s="1"/>
  <c r="R102" i="1" s="1"/>
  <c r="D83" i="1"/>
  <c r="AR83" i="1" s="1"/>
  <c r="AT83" i="1" s="1"/>
  <c r="R83" i="1" s="1"/>
  <c r="D67" i="1"/>
  <c r="AR67" i="1" s="1"/>
  <c r="AT67" i="1" s="1"/>
  <c r="R67" i="1" s="1"/>
  <c r="D51" i="1"/>
  <c r="AR51" i="1" s="1"/>
  <c r="AT51" i="1" s="1"/>
  <c r="R51" i="1" s="1"/>
  <c r="D31" i="1"/>
  <c r="AR31" i="1" s="1"/>
  <c r="AT31" i="1" s="1"/>
  <c r="R31" i="1" s="1"/>
  <c r="D20" i="1"/>
  <c r="D9" i="1"/>
  <c r="D141" i="1"/>
  <c r="D39" i="1"/>
  <c r="D171" i="1"/>
  <c r="D105" i="1"/>
  <c r="D45" i="1"/>
  <c r="D21" i="1"/>
  <c r="D147" i="1"/>
  <c r="AR147" i="1" s="1"/>
  <c r="AT147" i="1" s="1"/>
  <c r="R147" i="1" s="1"/>
  <c r="D129" i="1"/>
  <c r="AR129" i="1" s="1"/>
  <c r="AT129" i="1" s="1"/>
  <c r="R129" i="1" s="1"/>
  <c r="D111" i="1"/>
  <c r="D57" i="1"/>
  <c r="AR57" i="1" s="1"/>
  <c r="AT57" i="1" s="1"/>
  <c r="R57" i="1" s="1"/>
  <c r="D44" i="1"/>
  <c r="AR44" i="1" s="1"/>
  <c r="AT44" i="1" s="1"/>
  <c r="R44" i="1" s="1"/>
  <c r="D27" i="1"/>
  <c r="D15" i="1"/>
  <c r="D110" i="1"/>
  <c r="AR110" i="1" s="1"/>
  <c r="AT110" i="1" s="1"/>
  <c r="R110" i="1" s="1"/>
  <c r="D87" i="1"/>
  <c r="AR87" i="1" s="1"/>
  <c r="AT87" i="1" s="1"/>
  <c r="R87" i="1" s="1"/>
  <c r="D75" i="1"/>
  <c r="AR75" i="1" s="1"/>
  <c r="AT75" i="1" s="1"/>
  <c r="R75" i="1" s="1"/>
  <c r="D120" i="1"/>
  <c r="D93" i="1"/>
  <c r="D76" i="1"/>
  <c r="D54" i="1"/>
  <c r="D22" i="1"/>
  <c r="D174" i="1"/>
  <c r="AR174" i="1" s="1"/>
  <c r="AT174" i="1" s="1"/>
  <c r="R174" i="1" s="1"/>
  <c r="D158" i="1"/>
  <c r="AR158" i="1" s="1"/>
  <c r="AT158" i="1" s="1"/>
  <c r="R158" i="1" s="1"/>
  <c r="D148" i="1"/>
  <c r="D130" i="1"/>
  <c r="AR130" i="1" s="1"/>
  <c r="AT130" i="1" s="1"/>
  <c r="R130" i="1" s="1"/>
  <c r="D115" i="1"/>
  <c r="AR115" i="1" s="1"/>
  <c r="AT115" i="1" s="1"/>
  <c r="R115" i="1" s="1"/>
  <c r="D108" i="1"/>
  <c r="AR108" i="1" s="1"/>
  <c r="AT108" i="1" s="1"/>
  <c r="R108" i="1" s="1"/>
  <c r="D91" i="1"/>
  <c r="AR91" i="1" s="1"/>
  <c r="AT91" i="1" s="1"/>
  <c r="R91" i="1" s="1"/>
  <c r="D52" i="1"/>
  <c r="AR52" i="1" s="1"/>
  <c r="AT52" i="1" s="1"/>
  <c r="R52" i="1" s="1"/>
  <c r="D42" i="1"/>
  <c r="AR42" i="1" s="1"/>
  <c r="AT42" i="1" s="1"/>
  <c r="R42" i="1" s="1"/>
  <c r="D29" i="1"/>
  <c r="AR29" i="1" s="1"/>
  <c r="AT29" i="1" s="1"/>
  <c r="R29" i="1" s="1"/>
  <c r="D18" i="1"/>
  <c r="AR18" i="1" s="1"/>
  <c r="AT18" i="1" s="1"/>
  <c r="R18" i="1" s="1"/>
  <c r="D146" i="1"/>
  <c r="D134" i="1"/>
  <c r="D152" i="1"/>
  <c r="AR152" i="1" s="1"/>
  <c r="AT152" i="1" s="1"/>
  <c r="R152" i="1" s="1"/>
  <c r="D116" i="1"/>
  <c r="AR116" i="1" s="1"/>
  <c r="AT116" i="1" s="1"/>
  <c r="R116" i="1" s="1"/>
  <c r="D92" i="1"/>
  <c r="AR92" i="1" s="1"/>
  <c r="AT92" i="1" s="1"/>
  <c r="R92" i="1" s="1"/>
  <c r="D86" i="1"/>
  <c r="AR86" i="1" s="1"/>
  <c r="AT86" i="1" s="1"/>
  <c r="R86" i="1" s="1"/>
  <c r="D68" i="1"/>
  <c r="AR68" i="1" s="1"/>
  <c r="AT68" i="1" s="1"/>
  <c r="R68" i="1" s="1"/>
  <c r="D62" i="1"/>
  <c r="AR62" i="1" s="1"/>
  <c r="AT62" i="1" s="1"/>
  <c r="R62" i="1" s="1"/>
  <c r="D56" i="1"/>
  <c r="AR56" i="1" s="1"/>
  <c r="AT56" i="1" s="1"/>
  <c r="R56" i="1" s="1"/>
  <c r="D50" i="1"/>
  <c r="AR50" i="1" s="1"/>
  <c r="AT50" i="1" s="1"/>
  <c r="R50" i="1" s="1"/>
  <c r="D38" i="1"/>
  <c r="AR38" i="1" s="1"/>
  <c r="AT38" i="1" s="1"/>
  <c r="R38" i="1" s="1"/>
  <c r="D26" i="1"/>
  <c r="AR26" i="1" s="1"/>
  <c r="AT26" i="1" s="1"/>
  <c r="R26" i="1" s="1"/>
  <c r="D135" i="1"/>
  <c r="D104" i="1"/>
  <c r="D84" i="1"/>
  <c r="D65" i="1"/>
  <c r="D41" i="1"/>
  <c r="D168" i="1"/>
  <c r="AR168" i="1" s="1"/>
  <c r="AT168" i="1" s="1"/>
  <c r="R168" i="1" s="1"/>
  <c r="D151" i="1"/>
  <c r="AR151" i="1" s="1"/>
  <c r="AT151" i="1" s="1"/>
  <c r="R151" i="1" s="1"/>
  <c r="D140" i="1"/>
  <c r="AR140" i="1" s="1"/>
  <c r="AT140" i="1" s="1"/>
  <c r="R140" i="1" s="1"/>
  <c r="D128" i="1"/>
  <c r="AR128" i="1" s="1"/>
  <c r="AT128" i="1" s="1"/>
  <c r="R128" i="1" s="1"/>
  <c r="D124" i="1"/>
  <c r="AR124" i="1" s="1"/>
  <c r="AT124" i="1" s="1"/>
  <c r="R124" i="1" s="1"/>
  <c r="D95" i="1"/>
  <c r="AR95" i="1" s="1"/>
  <c r="AT95" i="1" s="1"/>
  <c r="R95" i="1" s="1"/>
  <c r="D71" i="1"/>
  <c r="AR71" i="1" s="1"/>
  <c r="AT71" i="1" s="1"/>
  <c r="R71" i="1" s="1"/>
  <c r="D37" i="1"/>
  <c r="AR37" i="1" s="1"/>
  <c r="AT37" i="1" s="1"/>
  <c r="R37" i="1" s="1"/>
  <c r="D25" i="1"/>
  <c r="AR25" i="1" s="1"/>
  <c r="AT25" i="1" s="1"/>
  <c r="R25" i="1" s="1"/>
  <c r="D14" i="1"/>
  <c r="AR14" i="1" s="1"/>
  <c r="AT14" i="1" s="1"/>
  <c r="R14" i="1" s="1"/>
  <c r="D282" i="1"/>
  <c r="D276" i="1"/>
  <c r="D270" i="1"/>
  <c r="D264" i="1"/>
  <c r="D258" i="1"/>
  <c r="D252" i="1"/>
  <c r="D246" i="1"/>
  <c r="D240" i="1"/>
  <c r="D234" i="1"/>
  <c r="D228" i="1"/>
  <c r="D222" i="1"/>
  <c r="D216" i="1"/>
  <c r="D210" i="1"/>
  <c r="D204" i="1"/>
  <c r="D198" i="1"/>
  <c r="AR198" i="1" s="1"/>
  <c r="AT198" i="1" s="1"/>
  <c r="R198" i="1" s="1"/>
  <c r="D194" i="1"/>
  <c r="AR194" i="1" s="1"/>
  <c r="AT194" i="1" s="1"/>
  <c r="R194" i="1" s="1"/>
  <c r="D192" i="1"/>
  <c r="AR192" i="1" s="1"/>
  <c r="AT192" i="1" s="1"/>
  <c r="R192" i="1" s="1"/>
  <c r="D188" i="1"/>
  <c r="D186" i="1"/>
  <c r="AR186" i="1" s="1"/>
  <c r="AT186" i="1" s="1"/>
  <c r="R186" i="1" s="1"/>
  <c r="D182" i="1"/>
  <c r="AR182" i="1" s="1"/>
  <c r="AT182" i="1" s="1"/>
  <c r="R182" i="1" s="1"/>
  <c r="D180" i="1"/>
  <c r="D161" i="1"/>
  <c r="D118" i="1"/>
  <c r="D103" i="1"/>
  <c r="D132" i="1"/>
  <c r="D163" i="1"/>
  <c r="D154" i="1"/>
  <c r="D144" i="1"/>
  <c r="AI144" i="1" s="1"/>
  <c r="AS144" i="1" s="1"/>
  <c r="Q144" i="1" s="1"/>
  <c r="D136" i="1"/>
  <c r="D119" i="1"/>
  <c r="D113" i="1"/>
  <c r="D94" i="1"/>
  <c r="D90" i="1"/>
  <c r="D85" i="1"/>
  <c r="D77" i="1"/>
  <c r="D74" i="1"/>
  <c r="D66" i="1"/>
  <c r="D60" i="1"/>
  <c r="D55" i="1"/>
  <c r="D49" i="1"/>
  <c r="D40" i="1"/>
  <c r="D32" i="1"/>
  <c r="D13" i="1"/>
  <c r="D178" i="1"/>
  <c r="AR178" i="1" s="1"/>
  <c r="AT178" i="1" s="1"/>
  <c r="R178" i="1" s="1"/>
  <c r="D175" i="1"/>
  <c r="AR175" i="1" s="1"/>
  <c r="AT175" i="1" s="1"/>
  <c r="R175" i="1" s="1"/>
  <c r="D173" i="1"/>
  <c r="AR173" i="1" s="1"/>
  <c r="AT173" i="1" s="1"/>
  <c r="R173" i="1" s="1"/>
  <c r="D169" i="1"/>
  <c r="AR169" i="1" s="1"/>
  <c r="AT169" i="1" s="1"/>
  <c r="R169" i="1" s="1"/>
  <c r="D167" i="1"/>
  <c r="AR167" i="1" s="1"/>
  <c r="AT167" i="1" s="1"/>
  <c r="R167" i="1" s="1"/>
  <c r="D157" i="1"/>
  <c r="AR157" i="1" s="1"/>
  <c r="AT157" i="1" s="1"/>
  <c r="R157" i="1" s="1"/>
  <c r="D155" i="1"/>
  <c r="AR155" i="1" s="1"/>
  <c r="AT155" i="1" s="1"/>
  <c r="R155" i="1" s="1"/>
  <c r="D149" i="1"/>
  <c r="AR149" i="1" s="1"/>
  <c r="AT149" i="1" s="1"/>
  <c r="R149" i="1" s="1"/>
  <c r="D139" i="1"/>
  <c r="AR139" i="1" s="1"/>
  <c r="AT139" i="1" s="1"/>
  <c r="R139" i="1" s="1"/>
  <c r="D137" i="1"/>
  <c r="AR137" i="1" s="1"/>
  <c r="AT137" i="1" s="1"/>
  <c r="R137" i="1" s="1"/>
  <c r="D127" i="1"/>
  <c r="D125" i="1"/>
  <c r="AR125" i="1" s="1"/>
  <c r="AT125" i="1" s="1"/>
  <c r="R125" i="1" s="1"/>
  <c r="D112" i="1"/>
  <c r="AR112" i="1" s="1"/>
  <c r="AT112" i="1" s="1"/>
  <c r="R112" i="1" s="1"/>
  <c r="D109" i="1"/>
  <c r="AR109" i="1" s="1"/>
  <c r="AT109" i="1" s="1"/>
  <c r="R109" i="1" s="1"/>
  <c r="D107" i="1"/>
  <c r="AR107" i="1" s="1"/>
  <c r="AT107" i="1" s="1"/>
  <c r="R107" i="1" s="1"/>
  <c r="D101" i="1"/>
  <c r="AR101" i="1" s="1"/>
  <c r="AT101" i="1" s="1"/>
  <c r="R101" i="1" s="1"/>
  <c r="D96" i="1"/>
  <c r="AR96" i="1" s="1"/>
  <c r="AT96" i="1" s="1"/>
  <c r="R96" i="1" s="1"/>
  <c r="D88" i="1"/>
  <c r="AR88" i="1" s="1"/>
  <c r="AT88" i="1" s="1"/>
  <c r="R88" i="1" s="1"/>
  <c r="D82" i="1"/>
  <c r="AR82" i="1" s="1"/>
  <c r="AT82" i="1" s="1"/>
  <c r="R82" i="1" s="1"/>
  <c r="D78" i="1"/>
  <c r="AR78" i="1" s="1"/>
  <c r="AT78" i="1" s="1"/>
  <c r="R78" i="1" s="1"/>
  <c r="D72" i="1"/>
  <c r="AR72" i="1" s="1"/>
  <c r="AT72" i="1" s="1"/>
  <c r="R72" i="1" s="1"/>
  <c r="D70" i="1"/>
  <c r="AR70" i="1" s="1"/>
  <c r="AT70" i="1" s="1"/>
  <c r="R70" i="1" s="1"/>
  <c r="D64" i="1"/>
  <c r="AR64" i="1" s="1"/>
  <c r="AT64" i="1" s="1"/>
  <c r="R64" i="1" s="1"/>
  <c r="D53" i="1"/>
  <c r="D58" i="1"/>
  <c r="AR58" i="1" s="1"/>
  <c r="AT58" i="1" s="1"/>
  <c r="R58" i="1" s="1"/>
  <c r="D47" i="1"/>
  <c r="AR47" i="1" s="1"/>
  <c r="AT47" i="1" s="1"/>
  <c r="R47" i="1" s="1"/>
  <c r="D43" i="1"/>
  <c r="AR43" i="1" s="1"/>
  <c r="AT43" i="1" s="1"/>
  <c r="R43" i="1" s="1"/>
  <c r="D36" i="1"/>
  <c r="AR36" i="1" s="1"/>
  <c r="AT36" i="1" s="1"/>
  <c r="R36" i="1" s="1"/>
  <c r="D34" i="1"/>
  <c r="AR34" i="1" s="1"/>
  <c r="AT34" i="1" s="1"/>
  <c r="R34" i="1" s="1"/>
  <c r="D30" i="1"/>
  <c r="AR30" i="1" s="1"/>
  <c r="AT30" i="1" s="1"/>
  <c r="R30" i="1" s="1"/>
  <c r="D28" i="1"/>
  <c r="AR28" i="1" s="1"/>
  <c r="AT28" i="1" s="1"/>
  <c r="R28" i="1" s="1"/>
  <c r="D24" i="1"/>
  <c r="AR24" i="1" s="1"/>
  <c r="AT24" i="1" s="1"/>
  <c r="R24" i="1" s="1"/>
  <c r="D19" i="1"/>
  <c r="D17" i="1"/>
  <c r="AR17" i="1" s="1"/>
  <c r="AT17" i="1" s="1"/>
  <c r="R17" i="1" s="1"/>
  <c r="D12" i="1"/>
  <c r="D23" i="1"/>
  <c r="D143" i="1"/>
  <c r="D106" i="1"/>
  <c r="AI106" i="1" s="1"/>
  <c r="AS106" i="1" s="1"/>
  <c r="Q106" i="1" s="1"/>
  <c r="D89" i="1"/>
  <c r="D73" i="1"/>
  <c r="D46" i="1"/>
  <c r="D16" i="1"/>
  <c r="D170" i="1"/>
  <c r="AR170" i="1" s="1"/>
  <c r="AT170" i="1" s="1"/>
  <c r="R170" i="1" s="1"/>
  <c r="D156" i="1"/>
  <c r="AR156" i="1" s="1"/>
  <c r="AT156" i="1" s="1"/>
  <c r="R156" i="1" s="1"/>
  <c r="D121" i="1"/>
  <c r="AR121" i="1" s="1"/>
  <c r="AT121" i="1" s="1"/>
  <c r="R121" i="1" s="1"/>
  <c r="D100" i="1"/>
  <c r="AR100" i="1" s="1"/>
  <c r="AT100" i="1" s="1"/>
  <c r="R100" i="1" s="1"/>
  <c r="D79" i="1"/>
  <c r="AR79" i="1" s="1"/>
  <c r="AT79" i="1" s="1"/>
  <c r="R79" i="1" s="1"/>
  <c r="D61" i="1"/>
  <c r="AR61" i="1" s="1"/>
  <c r="AT61" i="1" s="1"/>
  <c r="R61" i="1" s="1"/>
  <c r="D48" i="1"/>
  <c r="AR48" i="1" s="1"/>
  <c r="AT48" i="1" s="1"/>
  <c r="R48" i="1" s="1"/>
  <c r="D35" i="1"/>
  <c r="AR35" i="1" s="1"/>
  <c r="AT35" i="1" s="1"/>
  <c r="R35" i="1" s="1"/>
  <c r="D10" i="1"/>
  <c r="A7" i="7"/>
  <c r="M147" i="1"/>
  <c r="M28" i="1"/>
  <c r="M138" i="1"/>
  <c r="M88" i="1"/>
  <c r="M164" i="1"/>
  <c r="M120" i="1"/>
  <c r="M104" i="1"/>
  <c r="M81" i="1"/>
  <c r="M76" i="1"/>
  <c r="M66" i="1"/>
  <c r="M59" i="1"/>
  <c r="M41" i="1"/>
  <c r="M178" i="1"/>
  <c r="M174" i="1"/>
  <c r="M100" i="1"/>
  <c r="M87" i="1"/>
  <c r="M82" i="1"/>
  <c r="M62" i="1"/>
  <c r="M52" i="1"/>
  <c r="M150" i="1"/>
  <c r="M101" i="1"/>
  <c r="M43" i="1"/>
  <c r="M34" i="1"/>
  <c r="M17" i="1"/>
  <c r="M51" i="1"/>
  <c r="M119" i="1"/>
  <c r="M106" i="1"/>
  <c r="M99" i="1"/>
  <c r="M93" i="1"/>
  <c r="M65" i="1"/>
  <c r="M165" i="1"/>
  <c r="M155" i="1"/>
  <c r="M139" i="1"/>
  <c r="M115" i="1"/>
  <c r="M123" i="1"/>
  <c r="M109" i="1"/>
  <c r="M20" i="1"/>
  <c r="M10" i="1"/>
  <c r="M32" i="1"/>
  <c r="M129" i="1"/>
  <c r="M126" i="1"/>
  <c r="M107" i="1"/>
  <c r="M67" i="1"/>
  <c r="M42" i="1"/>
  <c r="M31" i="1"/>
  <c r="M25" i="1"/>
  <c r="M172" i="1"/>
  <c r="M163" i="1"/>
  <c r="M154" i="1"/>
  <c r="M90" i="1"/>
  <c r="M84" i="1"/>
  <c r="M77" i="1"/>
  <c r="M60" i="1"/>
  <c r="M22" i="1"/>
  <c r="M16" i="1"/>
  <c r="M157" i="1"/>
  <c r="M151" i="1"/>
  <c r="M149" i="1"/>
  <c r="M140" i="1"/>
  <c r="M125" i="1"/>
  <c r="M102" i="1"/>
  <c r="M96" i="1"/>
  <c r="M91" i="1"/>
  <c r="M86" i="1"/>
  <c r="M79" i="1"/>
  <c r="M72" i="1"/>
  <c r="M70" i="1"/>
  <c r="M26" i="1"/>
  <c r="M38" i="1"/>
  <c r="M30" i="1"/>
  <c r="M24" i="1"/>
  <c r="M12" i="1"/>
  <c r="M144" i="1"/>
  <c r="M136" i="1"/>
  <c r="M113" i="1"/>
  <c r="M33" i="1"/>
  <c r="M13" i="1"/>
  <c r="M176" i="1"/>
  <c r="M173" i="1"/>
  <c r="M128" i="1"/>
  <c r="M122" i="1"/>
  <c r="M108" i="1"/>
  <c r="M64" i="1"/>
  <c r="M61" i="1"/>
  <c r="M58" i="1"/>
  <c r="M21" i="1"/>
  <c r="M168" i="1"/>
  <c r="M137" i="1"/>
  <c r="M95" i="1"/>
  <c r="M36" i="1"/>
  <c r="M23" i="1"/>
  <c r="M146" i="1"/>
  <c r="M94" i="1"/>
  <c r="M11" i="1"/>
  <c r="M175" i="1"/>
  <c r="M170" i="1"/>
  <c r="M130" i="1"/>
  <c r="M116" i="1"/>
  <c r="M112" i="1"/>
  <c r="M110" i="1"/>
  <c r="M63" i="1"/>
  <c r="M35" i="1"/>
  <c r="M74" i="1"/>
  <c r="M49" i="1"/>
  <c r="M167" i="1"/>
  <c r="M158" i="1"/>
  <c r="M152" i="1"/>
  <c r="M92" i="1"/>
  <c r="M75" i="1"/>
  <c r="M53" i="1"/>
  <c r="M111" i="1"/>
  <c r="M148" i="1"/>
  <c r="M127" i="1"/>
  <c r="M69" i="1"/>
  <c r="M166" i="1"/>
  <c r="M19" i="1"/>
  <c r="M27" i="1"/>
  <c r="AS200" i="1" l="1"/>
  <c r="Q200" i="1" s="1"/>
  <c r="AT200" i="1"/>
  <c r="R200" i="1" s="1"/>
  <c r="AA5" i="10"/>
  <c r="Z5" i="10"/>
  <c r="AO195" i="1"/>
  <c r="AT195" i="1" s="1"/>
  <c r="R195" i="1" s="1"/>
  <c r="AS195" i="1"/>
  <c r="Q195" i="1" s="1"/>
  <c r="AD6" i="1"/>
  <c r="AD4" i="1" s="1"/>
  <c r="K4" i="10"/>
  <c r="C4" i="10" s="1"/>
  <c r="AR12" i="1"/>
  <c r="AT12" i="1" s="1"/>
  <c r="R12" i="1" s="1"/>
  <c r="AA4" i="10" s="1"/>
  <c r="AO118" i="1"/>
  <c r="AS118" i="1"/>
  <c r="Q118" i="1" s="1"/>
  <c r="AO133" i="1"/>
  <c r="AS133" i="1"/>
  <c r="Q133" i="1" s="1"/>
  <c r="AS132" i="1"/>
  <c r="Q132" i="1" s="1"/>
  <c r="AS131" i="1"/>
  <c r="Q131" i="1" s="1"/>
  <c r="AO141" i="1"/>
  <c r="AS141" i="1"/>
  <c r="Q141" i="1" s="1"/>
  <c r="AO180" i="1"/>
  <c r="AS180" i="1"/>
  <c r="Q180" i="1" s="1"/>
  <c r="AS117" i="1"/>
  <c r="Q117" i="1" s="1"/>
  <c r="AO160" i="1"/>
  <c r="AS160" i="1"/>
  <c r="Q160" i="1" s="1"/>
  <c r="AO97" i="1"/>
  <c r="AS97" i="1"/>
  <c r="Q97" i="1" s="1"/>
  <c r="AO39" i="1"/>
  <c r="AS39" i="1"/>
  <c r="Q39" i="1" s="1"/>
  <c r="AO161" i="1"/>
  <c r="AS161" i="1"/>
  <c r="Q161" i="1" s="1"/>
  <c r="AO142" i="1"/>
  <c r="AS142" i="1"/>
  <c r="Q142" i="1" s="1"/>
  <c r="AO103" i="1"/>
  <c r="AS103" i="1"/>
  <c r="Q103" i="1" s="1"/>
  <c r="AO159" i="1"/>
  <c r="AS159" i="1"/>
  <c r="Q159" i="1" s="1"/>
  <c r="AO179" i="1"/>
  <c r="AS179" i="1"/>
  <c r="Q179" i="1" s="1"/>
  <c r="AO15" i="1"/>
  <c r="AS15" i="1"/>
  <c r="Q15" i="1" s="1"/>
  <c r="AC6" i="1"/>
  <c r="AC4" i="1" s="1"/>
  <c r="AO132" i="1" s="1"/>
  <c r="AT132" i="1" s="1"/>
  <c r="R132" i="1" s="1"/>
  <c r="AE6" i="1"/>
  <c r="AE4" i="1" s="1"/>
  <c r="AQ133" i="1" s="1"/>
  <c r="N3" i="10"/>
  <c r="C3" i="10" s="1"/>
  <c r="T3" i="10"/>
  <c r="U3" i="10" s="1"/>
  <c r="B3" i="10"/>
  <c r="M5" i="10"/>
  <c r="N5" i="10"/>
  <c r="R5" i="10"/>
  <c r="O5" i="10"/>
  <c r="P5" i="10"/>
  <c r="K5" i="10"/>
  <c r="L5" i="10"/>
  <c r="G5" i="10"/>
  <c r="H5" i="10"/>
  <c r="I5" i="10"/>
  <c r="A6" i="10"/>
  <c r="J6" i="7"/>
  <c r="B36" i="7"/>
  <c r="F107" i="7"/>
  <c r="C22" i="7"/>
  <c r="D5" i="7"/>
  <c r="C111" i="7"/>
  <c r="B94" i="7"/>
  <c r="G106" i="7"/>
  <c r="C63" i="7"/>
  <c r="D108" i="7"/>
  <c r="D69" i="7"/>
  <c r="E101" i="7"/>
  <c r="F78" i="7"/>
  <c r="E33" i="7"/>
  <c r="C72" i="7"/>
  <c r="F18" i="7"/>
  <c r="D58" i="7"/>
  <c r="F87" i="7"/>
  <c r="B51" i="7"/>
  <c r="D94" i="7"/>
  <c r="G111" i="7"/>
  <c r="F93" i="7"/>
  <c r="E113" i="7"/>
  <c r="C61" i="7"/>
  <c r="B97" i="7"/>
  <c r="G35" i="7"/>
  <c r="C89" i="7"/>
  <c r="D67" i="7"/>
  <c r="F22" i="7"/>
  <c r="G61" i="7"/>
  <c r="G25" i="7"/>
  <c r="D65" i="7"/>
  <c r="E29" i="7"/>
  <c r="D76" i="7"/>
  <c r="C58" i="7"/>
  <c r="C31" i="7"/>
  <c r="E107" i="7"/>
  <c r="D6" i="7"/>
  <c r="G6" i="7"/>
  <c r="AJ106" i="1" s="1"/>
  <c r="AT106" i="1" s="1"/>
  <c r="R106" i="1" s="1"/>
  <c r="E50" i="7"/>
  <c r="C84" i="7"/>
  <c r="F112" i="7"/>
  <c r="F17" i="7"/>
  <c r="D66" i="7"/>
  <c r="B100" i="7"/>
  <c r="G116" i="7"/>
  <c r="E110" i="7"/>
  <c r="C104" i="7"/>
  <c r="G98" i="7"/>
  <c r="D92" i="7"/>
  <c r="E77" i="7"/>
  <c r="C52" i="7"/>
  <c r="C25" i="7"/>
  <c r="C112" i="7"/>
  <c r="F103" i="7"/>
  <c r="G94" i="7"/>
  <c r="C81" i="7"/>
  <c r="F55" i="7"/>
  <c r="D32" i="7"/>
  <c r="F114" i="7"/>
  <c r="C105" i="7"/>
  <c r="E96" i="7"/>
  <c r="D87" i="7"/>
  <c r="F62" i="7"/>
  <c r="C34" i="7"/>
  <c r="D116" i="7"/>
  <c r="G107" i="7"/>
  <c r="D98" i="7"/>
  <c r="G83" i="7"/>
  <c r="G49" i="7"/>
  <c r="G22" i="7"/>
  <c r="B84" i="7"/>
  <c r="E75" i="7"/>
  <c r="B66" i="7"/>
  <c r="C57" i="7"/>
  <c r="C48" i="7"/>
  <c r="C39" i="7"/>
  <c r="C30" i="7"/>
  <c r="C21" i="7"/>
  <c r="B87" i="7"/>
  <c r="E78" i="7"/>
  <c r="B69" i="7"/>
  <c r="D60" i="7"/>
  <c r="D51" i="7"/>
  <c r="D42" i="7"/>
  <c r="D33" i="7"/>
  <c r="D24" i="7"/>
  <c r="D15" i="7"/>
  <c r="G82" i="7"/>
  <c r="D73" i="7"/>
  <c r="G64" i="7"/>
  <c r="B55" i="7"/>
  <c r="B46" i="7"/>
  <c r="B37" i="7"/>
  <c r="B28" i="7"/>
  <c r="B19" i="7"/>
  <c r="E84" i="7"/>
  <c r="B75" i="7"/>
  <c r="E66" i="7"/>
  <c r="F57" i="7"/>
  <c r="F48" i="7"/>
  <c r="F39" i="7"/>
  <c r="F30" i="7"/>
  <c r="F21" i="7"/>
  <c r="B73" i="7"/>
  <c r="B108" i="7"/>
  <c r="D30" i="7"/>
  <c r="C98" i="7"/>
  <c r="B93" i="7"/>
  <c r="D112" i="7"/>
  <c r="D59" i="7"/>
  <c r="D115" i="7"/>
  <c r="G88" i="7"/>
  <c r="E6" i="7"/>
  <c r="C90" i="7"/>
  <c r="B110" i="7"/>
  <c r="F35" i="7"/>
  <c r="E60" i="7"/>
  <c r="E15" i="7"/>
  <c r="F54" i="7"/>
  <c r="F36" i="7"/>
  <c r="E76" i="7"/>
  <c r="D40" i="7"/>
  <c r="C78" i="7"/>
  <c r="B42" i="7"/>
  <c r="F90" i="7"/>
  <c r="C76" i="7"/>
  <c r="E105" i="7"/>
  <c r="G53" i="7"/>
  <c r="B86" i="7"/>
  <c r="F106" i="7"/>
  <c r="C6" i="7"/>
  <c r="E28" i="7"/>
  <c r="G76" i="7"/>
  <c r="F40" i="7"/>
  <c r="D88" i="7"/>
  <c r="G43" i="7"/>
  <c r="G74" i="7"/>
  <c r="E47" i="7"/>
  <c r="G85" i="7"/>
  <c r="C49" i="7"/>
  <c r="B65" i="7"/>
  <c r="C91" i="7"/>
  <c r="C18" i="7"/>
  <c r="B58" i="7"/>
  <c r="C94" i="7"/>
  <c r="G113" i="7"/>
  <c r="B22" i="7"/>
  <c r="E74" i="7"/>
  <c r="D101" i="7"/>
  <c r="E115" i="7"/>
  <c r="C109" i="7"/>
  <c r="G103" i="7"/>
  <c r="D97" i="7"/>
  <c r="G91" i="7"/>
  <c r="C68" i="7"/>
  <c r="B45" i="7"/>
  <c r="B18" i="7"/>
  <c r="D110" i="7"/>
  <c r="G101" i="7"/>
  <c r="C92" i="7"/>
  <c r="C79" i="7"/>
  <c r="F53" i="7"/>
  <c r="F26" i="7"/>
  <c r="B112" i="7"/>
  <c r="E103" i="7"/>
  <c r="F94" i="7"/>
  <c r="B81" i="7"/>
  <c r="E55" i="7"/>
  <c r="B27" i="7"/>
  <c r="E114" i="7"/>
  <c r="B105" i="7"/>
  <c r="D96" i="7"/>
  <c r="G73" i="7"/>
  <c r="D43" i="7"/>
  <c r="D16" i="7"/>
  <c r="C82" i="7"/>
  <c r="F73" i="7"/>
  <c r="C64" i="7"/>
  <c r="D55" i="7"/>
  <c r="D46" i="7"/>
  <c r="D37" i="7"/>
  <c r="D28" i="7"/>
  <c r="D19" i="7"/>
  <c r="C85" i="7"/>
  <c r="F76" i="7"/>
  <c r="C67" i="7"/>
  <c r="E58" i="7"/>
  <c r="E49" i="7"/>
  <c r="E40" i="7"/>
  <c r="E31" i="7"/>
  <c r="E22" i="7"/>
  <c r="F89" i="7"/>
  <c r="C80" i="7"/>
  <c r="F71" i="7"/>
  <c r="C62" i="7"/>
  <c r="C53" i="7"/>
  <c r="C44" i="7"/>
  <c r="C35" i="7"/>
  <c r="C26" i="7"/>
  <c r="C17" i="7"/>
  <c r="F82" i="7"/>
  <c r="C73" i="7"/>
  <c r="F64" i="7"/>
  <c r="G55" i="7"/>
  <c r="G46" i="7"/>
  <c r="G37" i="7"/>
  <c r="G28" i="7"/>
  <c r="G19" i="7"/>
  <c r="B91" i="7"/>
  <c r="G110" i="7"/>
  <c r="C43" i="7"/>
  <c r="E99" i="7"/>
  <c r="G17" i="7"/>
  <c r="G75" i="7"/>
  <c r="F102" i="7"/>
  <c r="B49" i="7"/>
  <c r="B106" i="7"/>
  <c r="D79" i="7"/>
  <c r="E32" i="7"/>
  <c r="C97" i="7"/>
  <c r="D39" i="7"/>
  <c r="G99" i="7"/>
  <c r="E41" i="7"/>
  <c r="G92" i="7"/>
  <c r="C87" i="7"/>
  <c r="E51" i="7"/>
  <c r="E24" i="7"/>
  <c r="F81" i="7"/>
  <c r="F45" i="7"/>
  <c r="B85" i="7"/>
  <c r="D49" i="7"/>
  <c r="D22" i="7"/>
  <c r="B60" i="7"/>
  <c r="B24" i="7"/>
  <c r="G44" i="7"/>
  <c r="B116" i="7"/>
  <c r="C99" i="7"/>
  <c r="G26" i="7"/>
  <c r="D95" i="7"/>
  <c r="F33" i="7"/>
  <c r="F88" i="7"/>
  <c r="C108" i="7"/>
  <c r="B56" i="7"/>
  <c r="D85" i="7"/>
  <c r="F49" i="7"/>
  <c r="G79" i="7"/>
  <c r="G52" i="7"/>
  <c r="G16" i="7"/>
  <c r="E56" i="7"/>
  <c r="E20" i="7"/>
  <c r="C40" i="7"/>
  <c r="C66" i="7"/>
  <c r="E5" i="7"/>
  <c r="D84" i="7"/>
  <c r="D109" i="7"/>
  <c r="B114" i="7"/>
  <c r="F108" i="7"/>
  <c r="D102" i="7"/>
  <c r="G96" i="7"/>
  <c r="E90" i="7"/>
  <c r="E67" i="7"/>
  <c r="E39" i="7"/>
  <c r="B5" i="7"/>
  <c r="B109" i="7"/>
  <c r="E100" i="7"/>
  <c r="F91" i="7"/>
  <c r="G70" i="7"/>
  <c r="C47" i="7"/>
  <c r="C20" i="7"/>
  <c r="E111" i="7"/>
  <c r="B102" i="7"/>
  <c r="D93" i="7"/>
  <c r="F80" i="7"/>
  <c r="E48" i="7"/>
  <c r="E21" i="7"/>
  <c r="C113" i="7"/>
  <c r="F104" i="7"/>
  <c r="B95" i="7"/>
  <c r="F72" i="7"/>
  <c r="F42" i="7"/>
  <c r="F15" i="7"/>
  <c r="G81" i="7"/>
  <c r="D72" i="7"/>
  <c r="G63" i="7"/>
  <c r="G54" i="7"/>
  <c r="G45" i="7"/>
  <c r="G36" i="7"/>
  <c r="G27" i="7"/>
  <c r="G18" i="7"/>
  <c r="G84" i="7"/>
  <c r="D75" i="7"/>
  <c r="G66" i="7"/>
  <c r="B57" i="7"/>
  <c r="B48" i="7"/>
  <c r="B39" i="7"/>
  <c r="B30" i="7"/>
  <c r="B21" i="7"/>
  <c r="C88" i="7"/>
  <c r="F79" i="7"/>
  <c r="C70" i="7"/>
  <c r="F61" i="7"/>
  <c r="F52" i="7"/>
  <c r="F43" i="7"/>
  <c r="F34" i="7"/>
  <c r="F25" i="7"/>
  <c r="F16" i="7"/>
  <c r="D81" i="7"/>
  <c r="G72" i="7"/>
  <c r="D63" i="7"/>
  <c r="D54" i="7"/>
  <c r="D45" i="7"/>
  <c r="D36" i="7"/>
  <c r="D27" i="7"/>
  <c r="D18" i="7"/>
  <c r="F92" i="7"/>
  <c r="G60" i="7"/>
  <c r="F37" i="7"/>
  <c r="F100" i="7"/>
  <c r="D64" i="7"/>
  <c r="C69" i="7"/>
  <c r="E42" i="7"/>
  <c r="F63" i="7"/>
  <c r="F27" i="7"/>
  <c r="B67" i="7"/>
  <c r="D31" i="7"/>
  <c r="F69" i="7"/>
  <c r="B33" i="7"/>
  <c r="B15" i="7"/>
  <c r="D99" i="7"/>
  <c r="C45" i="7"/>
  <c r="B111" i="7"/>
  <c r="G58" i="7"/>
  <c r="B78" i="7"/>
  <c r="B104" i="7"/>
  <c r="C115" i="7"/>
  <c r="B63" i="7"/>
  <c r="F99" i="7"/>
  <c r="F58" i="7"/>
  <c r="F31" i="7"/>
  <c r="D70" i="7"/>
  <c r="G34" i="7"/>
  <c r="D83" i="7"/>
  <c r="E38" i="7"/>
  <c r="G67" i="7"/>
  <c r="E23" i="7"/>
  <c r="G95" i="7"/>
  <c r="F77" i="7"/>
  <c r="B96" i="7"/>
  <c r="B103" i="7"/>
  <c r="C114" i="7"/>
  <c r="C38" i="7"/>
  <c r="F51" i="7"/>
  <c r="D106" i="7"/>
  <c r="G115" i="7"/>
  <c r="B6" i="7"/>
  <c r="E30" i="7"/>
  <c r="G90" i="7"/>
  <c r="F105" i="7"/>
  <c r="C116" i="7"/>
  <c r="D25" i="7"/>
  <c r="F97" i="7"/>
  <c r="D104" i="7"/>
  <c r="D23" i="7"/>
  <c r="F67" i="7"/>
  <c r="E104" i="7"/>
  <c r="E37" i="7"/>
  <c r="B76" i="7"/>
  <c r="F85" i="7"/>
  <c r="C96" i="7"/>
  <c r="C103" i="7"/>
  <c r="D114" i="7"/>
  <c r="F5" i="7"/>
  <c r="G105" i="7"/>
  <c r="G51" i="7"/>
  <c r="F75" i="7"/>
  <c r="B29" i="7"/>
  <c r="F95" i="7"/>
  <c r="E102" i="7"/>
  <c r="B113" i="7"/>
  <c r="D50" i="7"/>
  <c r="E59" i="7"/>
  <c r="E112" i="7"/>
  <c r="F24" i="7"/>
  <c r="F115" i="7"/>
  <c r="E97" i="7"/>
  <c r="D52" i="7"/>
  <c r="G100" i="7"/>
  <c r="B83" i="7"/>
  <c r="B17" i="7"/>
  <c r="F23" i="7"/>
  <c r="D29" i="7"/>
  <c r="B35" i="7"/>
  <c r="F41" i="7"/>
  <c r="D47" i="7"/>
  <c r="B53" i="7"/>
  <c r="F59" i="7"/>
  <c r="C65" i="7"/>
  <c r="E71" i="7"/>
  <c r="G77" i="7"/>
  <c r="C83" i="7"/>
  <c r="C15" i="7"/>
  <c r="G21" i="7"/>
  <c r="E27" i="7"/>
  <c r="C33" i="7"/>
  <c r="G39" i="7"/>
  <c r="E45" i="7"/>
  <c r="C51" i="7"/>
  <c r="G57" i="7"/>
  <c r="E63" i="7"/>
  <c r="G69" i="7"/>
  <c r="C75" i="7"/>
  <c r="E81" i="7"/>
  <c r="G87" i="7"/>
  <c r="D17" i="7"/>
  <c r="B23" i="7"/>
  <c r="F29" i="7"/>
  <c r="D35" i="7"/>
  <c r="B41" i="7"/>
  <c r="F47" i="7"/>
  <c r="D53" i="7"/>
  <c r="B59" i="7"/>
  <c r="E65" i="7"/>
  <c r="G71" i="7"/>
  <c r="C77" i="7"/>
  <c r="E83" i="7"/>
  <c r="G89" i="7"/>
  <c r="G20" i="7"/>
  <c r="E26" i="7"/>
  <c r="C32" i="7"/>
  <c r="G38" i="7"/>
  <c r="E44" i="7"/>
  <c r="C50" i="7"/>
  <c r="G56" i="7"/>
  <c r="E62" i="7"/>
  <c r="G68" i="7"/>
  <c r="C74" i="7"/>
  <c r="E80" i="7"/>
  <c r="G86" i="7"/>
  <c r="D21" i="7"/>
  <c r="D41" i="7"/>
  <c r="E57" i="7"/>
  <c r="D82" i="7"/>
  <c r="E94" i="7"/>
  <c r="C100" i="7"/>
  <c r="E106" i="7"/>
  <c r="G112" i="7"/>
  <c r="G5" i="7"/>
  <c r="F28" i="7"/>
  <c r="B47" i="7"/>
  <c r="E64" i="7"/>
  <c r="E82" i="7"/>
  <c r="B92" i="7"/>
  <c r="E98" i="7"/>
  <c r="G104" i="7"/>
  <c r="C110" i="7"/>
  <c r="E116" i="7"/>
  <c r="C27" i="7"/>
  <c r="E46" i="7"/>
  <c r="G62" i="7"/>
  <c r="G80" i="7"/>
  <c r="D90" i="7"/>
  <c r="F96" i="7"/>
  <c r="C102" i="7"/>
  <c r="E108" i="7"/>
  <c r="G114" i="7"/>
  <c r="F19" i="7"/>
  <c r="B38" i="7"/>
  <c r="C54" i="7"/>
  <c r="C106" i="7"/>
  <c r="G78" i="7"/>
  <c r="C16" i="7"/>
  <c r="E109" i="7"/>
  <c r="G93" i="7"/>
  <c r="D57" i="7"/>
  <c r="D20" i="7"/>
  <c r="B26" i="7"/>
  <c r="F32" i="7"/>
  <c r="D38" i="7"/>
  <c r="B44" i="7"/>
  <c r="F50" i="7"/>
  <c r="D56" i="7"/>
  <c r="B62" i="7"/>
  <c r="D68" i="7"/>
  <c r="F74" i="7"/>
  <c r="B80" i="7"/>
  <c r="D86" i="7"/>
  <c r="E18" i="7"/>
  <c r="C24" i="7"/>
  <c r="G30" i="7"/>
  <c r="E36" i="7"/>
  <c r="C42" i="7"/>
  <c r="G48" i="7"/>
  <c r="E54" i="7"/>
  <c r="C60" i="7"/>
  <c r="F66" i="7"/>
  <c r="B72" i="7"/>
  <c r="D78" i="7"/>
  <c r="F84" i="7"/>
  <c r="B90" i="7"/>
  <c r="F20" i="7"/>
  <c r="D26" i="7"/>
  <c r="B32" i="7"/>
  <c r="F38" i="7"/>
  <c r="D44" i="7"/>
  <c r="B50" i="7"/>
  <c r="F56" i="7"/>
  <c r="D62" i="7"/>
  <c r="F68" i="7"/>
  <c r="B74" i="7"/>
  <c r="D80" i="7"/>
  <c r="F86" i="7"/>
  <c r="E17" i="7"/>
  <c r="C23" i="7"/>
  <c r="G29" i="7"/>
  <c r="E35" i="7"/>
  <c r="C41" i="7"/>
  <c r="G47" i="7"/>
  <c r="E53" i="7"/>
  <c r="C59" i="7"/>
  <c r="F65" i="7"/>
  <c r="B71" i="7"/>
  <c r="D77" i="7"/>
  <c r="F83" i="7"/>
  <c r="B89" i="7"/>
  <c r="C29" i="7"/>
  <c r="D48" i="7"/>
  <c r="C71" i="7"/>
  <c r="D91" i="7"/>
  <c r="G97" i="7"/>
  <c r="D103" i="7"/>
  <c r="F109" i="7"/>
  <c r="B115" i="7"/>
  <c r="B20" i="7"/>
  <c r="B40" i="7"/>
  <c r="C56" i="7"/>
  <c r="D71" i="7"/>
  <c r="D89" i="7"/>
  <c r="C95" i="7"/>
  <c r="F101" i="7"/>
  <c r="B107" i="7"/>
  <c r="D113" i="7"/>
  <c r="E19" i="7"/>
  <c r="D34" i="7"/>
  <c r="B54" i="7"/>
  <c r="E69" i="7"/>
  <c r="E87" i="7"/>
  <c r="E93" i="7"/>
  <c r="B99" i="7"/>
  <c r="D105" i="7"/>
  <c r="F111" i="7"/>
  <c r="F6" i="7"/>
  <c r="B31" i="7"/>
  <c r="F46" i="7"/>
  <c r="D61" i="7"/>
  <c r="E85" i="7"/>
  <c r="G24" i="7"/>
  <c r="D74" i="7"/>
  <c r="C101" i="7"/>
  <c r="F44" i="7"/>
  <c r="E92" i="7"/>
  <c r="F110" i="7"/>
  <c r="F113" i="7"/>
  <c r="D107" i="7"/>
  <c r="B101" i="7"/>
  <c r="E95" i="7"/>
  <c r="C86" i="7"/>
  <c r="F60" i="7"/>
  <c r="G33" i="7"/>
  <c r="F116" i="7"/>
  <c r="C107" i="7"/>
  <c r="F98" i="7"/>
  <c r="E89" i="7"/>
  <c r="B68" i="7"/>
  <c r="G40" i="7"/>
  <c r="C5" i="7"/>
  <c r="G109" i="7"/>
  <c r="D100" i="7"/>
  <c r="E91" i="7"/>
  <c r="F70" i="7"/>
  <c r="G42" i="7"/>
  <c r="G15" i="7"/>
  <c r="D111" i="7"/>
  <c r="G102" i="7"/>
  <c r="C93" i="7"/>
  <c r="G65" i="7"/>
  <c r="C36" i="7"/>
  <c r="E88" i="7"/>
  <c r="B79" i="7"/>
  <c r="E70" i="7"/>
  <c r="B61" i="7"/>
  <c r="B52" i="7"/>
  <c r="B43" i="7"/>
  <c r="B34" i="7"/>
  <c r="B25" i="7"/>
  <c r="B16" i="7"/>
  <c r="B82" i="7"/>
  <c r="E73" i="7"/>
  <c r="B64" i="7"/>
  <c r="C55" i="7"/>
  <c r="C46" i="7"/>
  <c r="C37" i="7"/>
  <c r="C28" i="7"/>
  <c r="C19" i="7"/>
  <c r="E86" i="7"/>
  <c r="B77" i="7"/>
  <c r="E68" i="7"/>
  <c r="G59" i="7"/>
  <c r="G50" i="7"/>
  <c r="G41" i="7"/>
  <c r="G32" i="7"/>
  <c r="G23" i="7"/>
  <c r="B88" i="7"/>
  <c r="E79" i="7"/>
  <c r="B70" i="7"/>
  <c r="E61" i="7"/>
  <c r="E52" i="7"/>
  <c r="E43" i="7"/>
  <c r="E34" i="7"/>
  <c r="E25" i="7"/>
  <c r="E16" i="7"/>
  <c r="G31" i="7"/>
  <c r="B98" i="7"/>
  <c r="E72" i="7"/>
  <c r="G108" i="7"/>
  <c r="A8" i="7"/>
  <c r="B7" i="7"/>
  <c r="H7" i="7"/>
  <c r="M7" i="7" s="1"/>
  <c r="C7" i="7"/>
  <c r="I7" i="7"/>
  <c r="D7" i="7"/>
  <c r="J7" i="7"/>
  <c r="G7" i="7"/>
  <c r="AJ144" i="1" s="1"/>
  <c r="AT144" i="1" s="1"/>
  <c r="R144" i="1" s="1"/>
  <c r="E7" i="7"/>
  <c r="F7" i="7"/>
  <c r="Z6" i="10" l="1"/>
  <c r="AQ180" i="1"/>
  <c r="AT180" i="1" s="1"/>
  <c r="R180" i="1" s="1"/>
  <c r="AQ15" i="1"/>
  <c r="AT15" i="1" s="1"/>
  <c r="R15" i="1" s="1"/>
  <c r="AA6" i="10" s="1"/>
  <c r="AQ39" i="1"/>
  <c r="AT39" i="1" s="1"/>
  <c r="R39" i="1" s="1"/>
  <c r="AQ142" i="1"/>
  <c r="AT142" i="1" s="1"/>
  <c r="R142" i="1" s="1"/>
  <c r="AQ97" i="1"/>
  <c r="AT97" i="1" s="1"/>
  <c r="R97" i="1" s="1"/>
  <c r="AT133" i="1"/>
  <c r="R133" i="1" s="1"/>
  <c r="AQ141" i="1"/>
  <c r="AT141" i="1" s="1"/>
  <c r="R141" i="1" s="1"/>
  <c r="AO117" i="1"/>
  <c r="AT117" i="1" s="1"/>
  <c r="R117" i="1" s="1"/>
  <c r="AQ159" i="1"/>
  <c r="AT159" i="1" s="1"/>
  <c r="R159" i="1" s="1"/>
  <c r="AO131" i="1"/>
  <c r="AT131" i="1" s="1"/>
  <c r="R131" i="1" s="1"/>
  <c r="AQ118" i="1"/>
  <c r="AT118" i="1" s="1"/>
  <c r="R118" i="1" s="1"/>
  <c r="AQ179" i="1"/>
  <c r="AT179" i="1" s="1"/>
  <c r="R179" i="1" s="1"/>
  <c r="AQ160" i="1"/>
  <c r="AT160" i="1" s="1"/>
  <c r="R160" i="1" s="1"/>
  <c r="AQ161" i="1"/>
  <c r="AT161" i="1" s="1"/>
  <c r="R161" i="1" s="1"/>
  <c r="AQ103" i="1"/>
  <c r="AT103" i="1" s="1"/>
  <c r="R103" i="1" s="1"/>
  <c r="D3" i="10"/>
  <c r="T5" i="10"/>
  <c r="U5" i="10" s="1"/>
  <c r="C5" i="10"/>
  <c r="B5" i="10"/>
  <c r="R6" i="10"/>
  <c r="M6" i="10"/>
  <c r="O6" i="10"/>
  <c r="P6" i="10"/>
  <c r="K6" i="10"/>
  <c r="L6" i="10"/>
  <c r="I6" i="10"/>
  <c r="H6" i="10"/>
  <c r="N6" i="10"/>
  <c r="G6" i="10"/>
  <c r="A7" i="10"/>
  <c r="K6" i="7"/>
  <c r="K7" i="7"/>
  <c r="E8" i="7"/>
  <c r="F8" i="7"/>
  <c r="I8" i="7"/>
  <c r="G8" i="7"/>
  <c r="D8" i="7"/>
  <c r="B8" i="7"/>
  <c r="J8" i="7"/>
  <c r="K8" i="7" s="1"/>
  <c r="H8" i="7"/>
  <c r="M8" i="7" s="1"/>
  <c r="A9" i="7"/>
  <c r="C8" i="7"/>
  <c r="Z7" i="10" l="1"/>
  <c r="AA7" i="10"/>
  <c r="D5" i="10"/>
  <c r="T6" i="10"/>
  <c r="U6" i="10" s="1"/>
  <c r="B6" i="10"/>
  <c r="C6" i="10"/>
  <c r="M7" i="10"/>
  <c r="P7" i="10"/>
  <c r="R7" i="10"/>
  <c r="K7" i="10"/>
  <c r="L7" i="10"/>
  <c r="N7" i="10"/>
  <c r="G7" i="10"/>
  <c r="H7" i="10"/>
  <c r="I7" i="10"/>
  <c r="O7" i="10"/>
  <c r="A8" i="10"/>
  <c r="D9" i="7"/>
  <c r="G9" i="7"/>
  <c r="E9" i="7"/>
  <c r="C9" i="7"/>
  <c r="I9" i="7"/>
  <c r="J9" i="7"/>
  <c r="K9" i="7" s="1"/>
  <c r="H9" i="7"/>
  <c r="M9" i="7" s="1"/>
  <c r="A10" i="7"/>
  <c r="B9" i="7"/>
  <c r="F9" i="7"/>
  <c r="Z8" i="10" l="1"/>
  <c r="AA8" i="10"/>
  <c r="D6" i="10"/>
  <c r="C7" i="10"/>
  <c r="T7" i="10"/>
  <c r="U7" i="10" s="1"/>
  <c r="B7" i="10"/>
  <c r="M8" i="10"/>
  <c r="K8" i="10"/>
  <c r="L8" i="10"/>
  <c r="R8" i="10"/>
  <c r="N8" i="10"/>
  <c r="O8" i="10"/>
  <c r="I8" i="10"/>
  <c r="G8" i="10"/>
  <c r="H8" i="10"/>
  <c r="P8" i="10"/>
  <c r="A9" i="10"/>
  <c r="G10" i="7"/>
  <c r="C10" i="7"/>
  <c r="B10" i="7"/>
  <c r="I10" i="7"/>
  <c r="H10" i="7"/>
  <c r="M10" i="7" s="1"/>
  <c r="E10" i="7"/>
  <c r="J10" i="7"/>
  <c r="K10" i="7" s="1"/>
  <c r="F10" i="7"/>
  <c r="A11" i="7"/>
  <c r="D10" i="7"/>
  <c r="Z9" i="10" l="1"/>
  <c r="AA9" i="10"/>
  <c r="D7" i="10"/>
  <c r="B8" i="10"/>
  <c r="T8" i="10"/>
  <c r="U8" i="10" s="1"/>
  <c r="C8" i="10"/>
  <c r="M9" i="10"/>
  <c r="K9" i="10"/>
  <c r="L9" i="10"/>
  <c r="N9" i="10"/>
  <c r="O9" i="10"/>
  <c r="R9" i="10"/>
  <c r="P9" i="10"/>
  <c r="G9" i="10"/>
  <c r="H9" i="10"/>
  <c r="I9" i="10"/>
  <c r="A10" i="10"/>
  <c r="J11" i="7"/>
  <c r="C11" i="7"/>
  <c r="B11" i="7"/>
  <c r="E11" i="7"/>
  <c r="H11" i="7"/>
  <c r="M11" i="7" s="1"/>
  <c r="F11" i="7"/>
  <c r="A12" i="7"/>
  <c r="I11" i="7"/>
  <c r="G11" i="7"/>
  <c r="AJ145" i="1" s="1"/>
  <c r="AT145" i="1" s="1"/>
  <c r="R145" i="1" s="1"/>
  <c r="D11" i="7"/>
  <c r="AA10" i="10" l="1"/>
  <c r="Z10" i="10"/>
  <c r="D8" i="10"/>
  <c r="T9" i="10"/>
  <c r="U9" i="10" s="1"/>
  <c r="B9" i="10"/>
  <c r="C9" i="10"/>
  <c r="M10" i="10"/>
  <c r="L10" i="10"/>
  <c r="N10" i="10"/>
  <c r="O10" i="10"/>
  <c r="P10" i="10"/>
  <c r="I10" i="10"/>
  <c r="K10" i="10"/>
  <c r="R10" i="10"/>
  <c r="G10" i="10"/>
  <c r="H10" i="10"/>
  <c r="A11" i="10"/>
  <c r="D12" i="7"/>
  <c r="I12" i="7"/>
  <c r="E12" i="7"/>
  <c r="H12" i="7"/>
  <c r="M12" i="7" s="1"/>
  <c r="F12" i="7"/>
  <c r="G12" i="7"/>
  <c r="AJ164" i="1" s="1"/>
  <c r="AT164" i="1" s="1"/>
  <c r="R164" i="1" s="1"/>
  <c r="A13" i="7"/>
  <c r="B12" i="7"/>
  <c r="J12" i="7"/>
  <c r="C12" i="7"/>
  <c r="K11" i="7"/>
  <c r="AA11" i="10" l="1"/>
  <c r="Z11" i="10"/>
  <c r="D9" i="10"/>
  <c r="T10" i="10"/>
  <c r="U10" i="10" s="1"/>
  <c r="B10" i="10"/>
  <c r="M11" i="10"/>
  <c r="R11" i="10"/>
  <c r="N11" i="10"/>
  <c r="O11" i="10"/>
  <c r="P11" i="10"/>
  <c r="K11" i="10"/>
  <c r="H11" i="10"/>
  <c r="L11" i="10"/>
  <c r="I11" i="10"/>
  <c r="G11" i="10"/>
  <c r="C10" i="10"/>
  <c r="A12" i="10"/>
  <c r="K12" i="7"/>
  <c r="H13" i="7"/>
  <c r="M13" i="7" s="1"/>
  <c r="F13" i="7"/>
  <c r="C13" i="7"/>
  <c r="G13" i="7"/>
  <c r="AJ187" i="1" s="1"/>
  <c r="AT187" i="1" s="1"/>
  <c r="R187" i="1" s="1"/>
  <c r="D13" i="7"/>
  <c r="A14" i="7"/>
  <c r="J13" i="7"/>
  <c r="B13" i="7"/>
  <c r="E13" i="7"/>
  <c r="I13" i="7"/>
  <c r="AA12" i="10" l="1"/>
  <c r="Z12" i="10"/>
  <c r="D10" i="10"/>
  <c r="K13" i="7"/>
  <c r="T11" i="10"/>
  <c r="U11" i="10" s="1"/>
  <c r="B11" i="10"/>
  <c r="R12" i="10"/>
  <c r="M12" i="10"/>
  <c r="O12" i="10"/>
  <c r="P12" i="10"/>
  <c r="K12" i="10"/>
  <c r="L12" i="10"/>
  <c r="I12" i="10"/>
  <c r="N12" i="10"/>
  <c r="G12" i="10"/>
  <c r="H12" i="10"/>
  <c r="C11" i="10"/>
  <c r="A13" i="10"/>
  <c r="J14" i="7"/>
  <c r="K14" i="7" s="1"/>
  <c r="I14" i="7"/>
  <c r="A15" i="7"/>
  <c r="G14" i="7"/>
  <c r="D14" i="7"/>
  <c r="B14" i="7"/>
  <c r="E14" i="7"/>
  <c r="C14" i="7"/>
  <c r="H14" i="7"/>
  <c r="M14" i="7" s="1"/>
  <c r="F14" i="7"/>
  <c r="Z13" i="10" l="1"/>
  <c r="AA13" i="10"/>
  <c r="D11" i="10"/>
  <c r="T12" i="10"/>
  <c r="U12" i="10" s="1"/>
  <c r="B12" i="10"/>
  <c r="M13" i="10"/>
  <c r="P13" i="10"/>
  <c r="R13" i="10"/>
  <c r="K13" i="10"/>
  <c r="L13" i="10"/>
  <c r="N13" i="10"/>
  <c r="I13" i="10"/>
  <c r="O13" i="10"/>
  <c r="G13" i="10"/>
  <c r="H13" i="10"/>
  <c r="C12" i="10"/>
  <c r="A14" i="10"/>
  <c r="G2" i="7"/>
  <c r="A16" i="7"/>
  <c r="Z14" i="10" l="1"/>
  <c r="AA14" i="10"/>
  <c r="D12" i="10"/>
  <c r="T13" i="10"/>
  <c r="U13" i="10" s="1"/>
  <c r="B13" i="10"/>
  <c r="C13" i="10"/>
  <c r="M14" i="10"/>
  <c r="K14" i="10"/>
  <c r="R14" i="10"/>
  <c r="L14" i="10"/>
  <c r="N14" i="10"/>
  <c r="O14" i="10"/>
  <c r="I14" i="10"/>
  <c r="G14" i="10"/>
  <c r="H14" i="10"/>
  <c r="P14" i="10"/>
  <c r="A15" i="10"/>
  <c r="A17" i="7"/>
  <c r="Z15" i="10" l="1"/>
  <c r="AA15" i="10"/>
  <c r="D13" i="10"/>
  <c r="C14" i="10"/>
  <c r="T14" i="10"/>
  <c r="U14" i="10" s="1"/>
  <c r="B14" i="10"/>
  <c r="M15" i="10"/>
  <c r="K15" i="10"/>
  <c r="L15" i="10"/>
  <c r="N15" i="10"/>
  <c r="R15" i="10"/>
  <c r="O15" i="10"/>
  <c r="P15" i="10"/>
  <c r="G15" i="10"/>
  <c r="H15" i="10"/>
  <c r="I15" i="10"/>
  <c r="A16" i="10"/>
  <c r="A18" i="7"/>
  <c r="AA16" i="10" l="1"/>
  <c r="Z16" i="10"/>
  <c r="T15" i="10"/>
  <c r="U15" i="10" s="1"/>
  <c r="D14" i="10"/>
  <c r="C15" i="10"/>
  <c r="B15" i="10"/>
  <c r="M16" i="10"/>
  <c r="L16" i="10"/>
  <c r="N16" i="10"/>
  <c r="O16" i="10"/>
  <c r="P16" i="10"/>
  <c r="R16" i="10"/>
  <c r="I16" i="10"/>
  <c r="G16" i="10"/>
  <c r="H16" i="10"/>
  <c r="K16" i="10"/>
  <c r="A17" i="10"/>
  <c r="A19" i="7"/>
  <c r="AA17" i="10" l="1"/>
  <c r="Z17" i="10"/>
  <c r="D15" i="10"/>
  <c r="C16" i="10"/>
  <c r="T16" i="10"/>
  <c r="U16" i="10" s="1"/>
  <c r="B16" i="10"/>
  <c r="M17" i="10"/>
  <c r="N17" i="10"/>
  <c r="O17" i="10"/>
  <c r="P17" i="10"/>
  <c r="K17" i="10"/>
  <c r="L17" i="10"/>
  <c r="G17" i="10"/>
  <c r="H17" i="10"/>
  <c r="R17" i="10"/>
  <c r="I17" i="10"/>
  <c r="A18" i="10"/>
  <c r="A20" i="7"/>
  <c r="Z18" i="10" l="1"/>
  <c r="AA18" i="10"/>
  <c r="D16" i="10"/>
  <c r="B17" i="10"/>
  <c r="T17" i="10"/>
  <c r="U17" i="10" s="1"/>
  <c r="C17" i="10"/>
  <c r="R18" i="10"/>
  <c r="M18" i="10"/>
  <c r="O18" i="10"/>
  <c r="P18" i="10"/>
  <c r="K18" i="10"/>
  <c r="L18" i="10"/>
  <c r="I18" i="10"/>
  <c r="H18" i="10"/>
  <c r="N18" i="10"/>
  <c r="G18" i="10"/>
  <c r="A19" i="10"/>
  <c r="A21" i="7"/>
  <c r="Z19" i="10" l="1"/>
  <c r="AA19" i="10"/>
  <c r="D17" i="10"/>
  <c r="T18" i="10"/>
  <c r="U18" i="10" s="1"/>
  <c r="B18" i="10"/>
  <c r="C18" i="10"/>
  <c r="M19" i="10"/>
  <c r="R19" i="10"/>
  <c r="P19" i="10"/>
  <c r="K19" i="10"/>
  <c r="L19" i="10"/>
  <c r="N19" i="10"/>
  <c r="G19" i="10"/>
  <c r="O19" i="10"/>
  <c r="H19" i="10"/>
  <c r="I19" i="10"/>
  <c r="A20" i="10"/>
  <c r="A22" i="7"/>
  <c r="Z20" i="10" l="1"/>
  <c r="AA20" i="10"/>
  <c r="D18" i="10"/>
  <c r="C19" i="10"/>
  <c r="T19" i="10"/>
  <c r="U19" i="10" s="1"/>
  <c r="B19" i="10"/>
  <c r="M20" i="10"/>
  <c r="R20" i="10"/>
  <c r="K20" i="10"/>
  <c r="L20" i="10"/>
  <c r="N20" i="10"/>
  <c r="O20" i="10"/>
  <c r="I20" i="10"/>
  <c r="P20" i="10"/>
  <c r="G20" i="10"/>
  <c r="H20" i="10"/>
  <c r="A21" i="10"/>
  <c r="A23" i="7"/>
  <c r="AA21" i="10" l="1"/>
  <c r="Z21" i="10"/>
  <c r="D19" i="10"/>
  <c r="T20" i="10"/>
  <c r="U20" i="10" s="1"/>
  <c r="B20" i="10"/>
  <c r="C20" i="10"/>
  <c r="M21" i="10"/>
  <c r="K21" i="10"/>
  <c r="L21" i="10"/>
  <c r="R21" i="10"/>
  <c r="N21" i="10"/>
  <c r="O21" i="10"/>
  <c r="P21" i="10"/>
  <c r="G21" i="10"/>
  <c r="H21" i="10"/>
  <c r="I21" i="10"/>
  <c r="A22" i="10"/>
  <c r="A24" i="7"/>
  <c r="AA22" i="10" l="1"/>
  <c r="Z22" i="10"/>
  <c r="T21" i="10"/>
  <c r="U21" i="10" s="1"/>
  <c r="D20" i="10"/>
  <c r="C21" i="10"/>
  <c r="M22" i="10"/>
  <c r="L22" i="10"/>
  <c r="N22" i="10"/>
  <c r="O22" i="10"/>
  <c r="R22" i="10"/>
  <c r="P22" i="10"/>
  <c r="I22" i="10"/>
  <c r="G22" i="10"/>
  <c r="K22" i="10"/>
  <c r="H22" i="10"/>
  <c r="B21" i="10"/>
  <c r="A23" i="10"/>
  <c r="A25" i="7"/>
  <c r="AA23" i="10" l="1"/>
  <c r="Z23" i="10"/>
  <c r="D21" i="10"/>
  <c r="M23" i="10"/>
  <c r="N23" i="10"/>
  <c r="O23" i="10"/>
  <c r="P23" i="10"/>
  <c r="R23" i="10"/>
  <c r="K23" i="10"/>
  <c r="H23" i="10"/>
  <c r="I23" i="10"/>
  <c r="G23" i="10"/>
  <c r="L23" i="10"/>
  <c r="T22" i="10"/>
  <c r="U22" i="10" s="1"/>
  <c r="B22" i="10"/>
  <c r="C22" i="10"/>
  <c r="A24" i="10"/>
  <c r="A26" i="7"/>
  <c r="AA24" i="10" l="1"/>
  <c r="Z24" i="10"/>
  <c r="D22" i="10"/>
  <c r="T23" i="10"/>
  <c r="U23" i="10" s="1"/>
  <c r="R24" i="10"/>
  <c r="M24" i="10"/>
  <c r="O24" i="10"/>
  <c r="P24" i="10"/>
  <c r="K24" i="10"/>
  <c r="L24" i="10"/>
  <c r="I24" i="10"/>
  <c r="N24" i="10"/>
  <c r="G24" i="10"/>
  <c r="H24" i="10"/>
  <c r="C23" i="10"/>
  <c r="B23" i="10"/>
  <c r="A25" i="10"/>
  <c r="A27" i="7"/>
  <c r="Z25" i="10" l="1"/>
  <c r="AA25" i="10"/>
  <c r="D23" i="10"/>
  <c r="C24" i="10"/>
  <c r="T24" i="10"/>
  <c r="U24" i="10" s="1"/>
  <c r="B24" i="10"/>
  <c r="M25" i="10"/>
  <c r="P25" i="10"/>
  <c r="K25" i="10"/>
  <c r="L25" i="10"/>
  <c r="N25" i="10"/>
  <c r="I25" i="10"/>
  <c r="O25" i="10"/>
  <c r="G25" i="10"/>
  <c r="R25" i="10"/>
  <c r="H25" i="10"/>
  <c r="A26" i="10"/>
  <c r="A28" i="7"/>
  <c r="D24" i="10" l="1"/>
  <c r="Z26" i="10"/>
  <c r="AA26" i="10"/>
  <c r="C25" i="10"/>
  <c r="T25" i="10"/>
  <c r="U25" i="10" s="1"/>
  <c r="B25" i="10"/>
  <c r="M26" i="10"/>
  <c r="R26" i="10"/>
  <c r="K26" i="10"/>
  <c r="L26" i="10"/>
  <c r="N26" i="10"/>
  <c r="O26" i="10"/>
  <c r="I26" i="10"/>
  <c r="G26" i="10"/>
  <c r="P26" i="10"/>
  <c r="H26" i="10"/>
  <c r="A27" i="10"/>
  <c r="A29" i="7"/>
  <c r="AA27" i="10" l="1"/>
  <c r="Z27" i="10"/>
  <c r="D25" i="10"/>
  <c r="T26" i="10"/>
  <c r="U26" i="10" s="1"/>
  <c r="B26" i="10"/>
  <c r="C26" i="10"/>
  <c r="M27" i="10"/>
  <c r="K27" i="10"/>
  <c r="R27" i="10"/>
  <c r="L27" i="10"/>
  <c r="N27" i="10"/>
  <c r="O27" i="10"/>
  <c r="P27" i="10"/>
  <c r="G27" i="10"/>
  <c r="H27" i="10"/>
  <c r="I27" i="10"/>
  <c r="A28" i="10"/>
  <c r="A30" i="7"/>
  <c r="AA28" i="10" l="1"/>
  <c r="Z28" i="10"/>
  <c r="T27" i="10"/>
  <c r="U27" i="10" s="1"/>
  <c r="D26" i="10"/>
  <c r="M28" i="10"/>
  <c r="L28" i="10"/>
  <c r="N28" i="10"/>
  <c r="R28" i="10"/>
  <c r="O28" i="10"/>
  <c r="P28" i="10"/>
  <c r="I28" i="10"/>
  <c r="G28" i="10"/>
  <c r="H28" i="10"/>
  <c r="K28" i="10"/>
  <c r="C27" i="10"/>
  <c r="B27" i="10"/>
  <c r="A29" i="10"/>
  <c r="A31" i="7"/>
  <c r="AA29" i="10" l="1"/>
  <c r="Z29" i="10"/>
  <c r="D27" i="10"/>
  <c r="C28" i="10"/>
  <c r="M29" i="10"/>
  <c r="N29" i="10"/>
  <c r="O29" i="10"/>
  <c r="P29" i="10"/>
  <c r="R29" i="10"/>
  <c r="K29" i="10"/>
  <c r="G29" i="10"/>
  <c r="H29" i="10"/>
  <c r="L29" i="10"/>
  <c r="I29" i="10"/>
  <c r="T28" i="10"/>
  <c r="U28" i="10" s="1"/>
  <c r="B28" i="10"/>
  <c r="A30" i="10"/>
  <c r="A32" i="7"/>
  <c r="Z30" i="10" l="1"/>
  <c r="AA30" i="10"/>
  <c r="D28" i="10"/>
  <c r="T29" i="10"/>
  <c r="U29" i="10" s="1"/>
  <c r="B29" i="10"/>
  <c r="R30" i="10"/>
  <c r="M30" i="10"/>
  <c r="O30" i="10"/>
  <c r="P30" i="10"/>
  <c r="K30" i="10"/>
  <c r="L30" i="10"/>
  <c r="I30" i="10"/>
  <c r="H30" i="10"/>
  <c r="G30" i="10"/>
  <c r="N30" i="10"/>
  <c r="C29" i="10"/>
  <c r="A31" i="10"/>
  <c r="A33" i="7"/>
  <c r="Z31" i="10" l="1"/>
  <c r="AA31" i="10"/>
  <c r="D29" i="10"/>
  <c r="M31" i="10"/>
  <c r="P31" i="10"/>
  <c r="K31" i="10"/>
  <c r="L31" i="10"/>
  <c r="R31" i="10"/>
  <c r="N31" i="10"/>
  <c r="O31" i="10"/>
  <c r="G31" i="10"/>
  <c r="H31" i="10"/>
  <c r="I31" i="10"/>
  <c r="C30" i="10"/>
  <c r="T30" i="10"/>
  <c r="U30" i="10" s="1"/>
  <c r="B30" i="10"/>
  <c r="A32" i="10"/>
  <c r="A34" i="7"/>
  <c r="Z32" i="10" l="1"/>
  <c r="AA32" i="10"/>
  <c r="D30" i="10"/>
  <c r="M32" i="10"/>
  <c r="K32" i="10"/>
  <c r="L32" i="10"/>
  <c r="N32" i="10"/>
  <c r="O32" i="10"/>
  <c r="I32" i="10"/>
  <c r="R32" i="10"/>
  <c r="P32" i="10"/>
  <c r="G32" i="10"/>
  <c r="H32" i="10"/>
  <c r="T31" i="10"/>
  <c r="U31" i="10" s="1"/>
  <c r="B31" i="10"/>
  <c r="C31" i="10"/>
  <c r="A33" i="10"/>
  <c r="A35" i="7"/>
  <c r="AA33" i="10" l="1"/>
  <c r="Z33" i="10"/>
  <c r="D31" i="10"/>
  <c r="T32" i="10"/>
  <c r="U32" i="10" s="1"/>
  <c r="B32" i="10"/>
  <c r="C32" i="10"/>
  <c r="M33" i="10"/>
  <c r="R33" i="10"/>
  <c r="K33" i="10"/>
  <c r="L33" i="10"/>
  <c r="N33" i="10"/>
  <c r="O33" i="10"/>
  <c r="P33" i="10"/>
  <c r="G33" i="10"/>
  <c r="H33" i="10"/>
  <c r="I33" i="10"/>
  <c r="A34" i="10"/>
  <c r="A36" i="7"/>
  <c r="AA34" i="10" l="1"/>
  <c r="Z34" i="10"/>
  <c r="D32" i="10"/>
  <c r="C33" i="10"/>
  <c r="B33" i="10"/>
  <c r="T33" i="10"/>
  <c r="U33" i="10" s="1"/>
  <c r="M34" i="10"/>
  <c r="L34" i="10"/>
  <c r="R34" i="10"/>
  <c r="N34" i="10"/>
  <c r="O34" i="10"/>
  <c r="P34" i="10"/>
  <c r="I34" i="10"/>
  <c r="K34" i="10"/>
  <c r="G34" i="10"/>
  <c r="H34" i="10"/>
  <c r="A35" i="10"/>
  <c r="A37" i="7"/>
  <c r="D33" i="10" l="1"/>
  <c r="A36" i="10"/>
  <c r="G36" i="10" s="1"/>
  <c r="AA35" i="10"/>
  <c r="Z35" i="10"/>
  <c r="R36" i="10"/>
  <c r="A37" i="10"/>
  <c r="Z37" i="10" s="1"/>
  <c r="H36" i="10"/>
  <c r="L36" i="10"/>
  <c r="P36" i="10"/>
  <c r="O36" i="10"/>
  <c r="I36" i="10"/>
  <c r="K36" i="10"/>
  <c r="M36" i="10"/>
  <c r="T34" i="10"/>
  <c r="U34" i="10" s="1"/>
  <c r="B34" i="10"/>
  <c r="M35" i="10"/>
  <c r="N35" i="10"/>
  <c r="R35" i="10"/>
  <c r="P35" i="10"/>
  <c r="K35" i="10"/>
  <c r="H35" i="10"/>
  <c r="I35" i="10"/>
  <c r="L35" i="10"/>
  <c r="O35" i="10"/>
  <c r="G35" i="10"/>
  <c r="C34" i="10"/>
  <c r="A38" i="7"/>
  <c r="N36" i="10" l="1"/>
  <c r="AA37" i="10"/>
  <c r="AA36" i="10"/>
  <c r="Z36" i="10"/>
  <c r="C36" i="10"/>
  <c r="B36" i="10"/>
  <c r="T36" i="10"/>
  <c r="U36" i="10" s="1"/>
  <c r="A38" i="10"/>
  <c r="Z38" i="10" s="1"/>
  <c r="R37" i="10"/>
  <c r="H37" i="10"/>
  <c r="L37" i="10"/>
  <c r="P37" i="10"/>
  <c r="N37" i="10"/>
  <c r="I37" i="10"/>
  <c r="O37" i="10"/>
  <c r="M37" i="10"/>
  <c r="G37" i="10"/>
  <c r="K37" i="10"/>
  <c r="D34" i="10"/>
  <c r="C35" i="10"/>
  <c r="T35" i="10"/>
  <c r="U35" i="10" s="1"/>
  <c r="B35" i="10"/>
  <c r="A39" i="7"/>
  <c r="D36" i="10" l="1"/>
  <c r="AA38" i="10"/>
  <c r="L38" i="10"/>
  <c r="K38" i="10"/>
  <c r="O38" i="10"/>
  <c r="R38" i="10"/>
  <c r="A39" i="10"/>
  <c r="H38" i="10"/>
  <c r="G38" i="10"/>
  <c r="P38" i="10"/>
  <c r="M38" i="10"/>
  <c r="I38" i="10"/>
  <c r="N38" i="10"/>
  <c r="C37" i="10"/>
  <c r="T37" i="10"/>
  <c r="U37" i="10" s="1"/>
  <c r="B37" i="10"/>
  <c r="D35" i="10"/>
  <c r="A40" i="7"/>
  <c r="D37" i="10" l="1"/>
  <c r="AA39" i="10"/>
  <c r="Z39" i="10"/>
  <c r="L39" i="10"/>
  <c r="O39" i="10"/>
  <c r="M39" i="10"/>
  <c r="R39" i="10"/>
  <c r="N39" i="10"/>
  <c r="I39" i="10"/>
  <c r="K39" i="10"/>
  <c r="A40" i="10"/>
  <c r="H39" i="10"/>
  <c r="P39" i="10"/>
  <c r="G39" i="10"/>
  <c r="C38" i="10"/>
  <c r="T38" i="10"/>
  <c r="U38" i="10" s="1"/>
  <c r="B38" i="10"/>
  <c r="A41" i="7"/>
  <c r="C39" i="10" l="1"/>
  <c r="AA40" i="10"/>
  <c r="Z40" i="10"/>
  <c r="B39" i="10"/>
  <c r="T39" i="10"/>
  <c r="U39" i="10" s="1"/>
  <c r="D38" i="10"/>
  <c r="P40" i="10"/>
  <c r="H40" i="10"/>
  <c r="I40" i="10"/>
  <c r="O40" i="10"/>
  <c r="R40" i="10"/>
  <c r="N40" i="10"/>
  <c r="K40" i="10"/>
  <c r="A41" i="10"/>
  <c r="L40" i="10"/>
  <c r="G40" i="10"/>
  <c r="M40" i="10"/>
  <c r="A42" i="7"/>
  <c r="D39" i="10" l="1"/>
  <c r="AA41" i="10"/>
  <c r="Z41" i="10"/>
  <c r="R41" i="10"/>
  <c r="M41" i="10"/>
  <c r="K41" i="10"/>
  <c r="O41" i="10"/>
  <c r="L41" i="10"/>
  <c r="G41" i="10"/>
  <c r="P41" i="10"/>
  <c r="N41" i="10"/>
  <c r="A42" i="10"/>
  <c r="I41" i="10"/>
  <c r="H41" i="10"/>
  <c r="C40" i="10"/>
  <c r="B40" i="10"/>
  <c r="T40" i="10"/>
  <c r="U40" i="10" s="1"/>
  <c r="A43" i="7"/>
  <c r="Z42" i="10" l="1"/>
  <c r="AA42" i="10"/>
  <c r="B41" i="10"/>
  <c r="T41" i="10"/>
  <c r="U41" i="10" s="1"/>
  <c r="K42" i="10"/>
  <c r="M42" i="10"/>
  <c r="P42" i="10"/>
  <c r="L42" i="10"/>
  <c r="R42" i="10"/>
  <c r="G42" i="10"/>
  <c r="H42" i="10"/>
  <c r="O42" i="10"/>
  <c r="I42" i="10"/>
  <c r="A43" i="10"/>
  <c r="N42" i="10"/>
  <c r="C41" i="10"/>
  <c r="D40" i="10"/>
  <c r="A44" i="7"/>
  <c r="Z43" i="10" l="1"/>
  <c r="AA43" i="10"/>
  <c r="C42" i="10"/>
  <c r="B42" i="10"/>
  <c r="T42" i="10"/>
  <c r="U42" i="10" s="1"/>
  <c r="G43" i="10"/>
  <c r="H43" i="10"/>
  <c r="O43" i="10"/>
  <c r="K43" i="10"/>
  <c r="A44" i="10"/>
  <c r="M43" i="10"/>
  <c r="L43" i="10"/>
  <c r="I43" i="10"/>
  <c r="P43" i="10"/>
  <c r="N43" i="10"/>
  <c r="R43" i="10"/>
  <c r="D41" i="10"/>
  <c r="A45" i="7"/>
  <c r="D42" i="10" l="1"/>
  <c r="Z44" i="10"/>
  <c r="AA44" i="10"/>
  <c r="T43" i="10"/>
  <c r="U43" i="10" s="1"/>
  <c r="B43" i="10"/>
  <c r="P44" i="10"/>
  <c r="N44" i="10"/>
  <c r="O44" i="10"/>
  <c r="K44" i="10"/>
  <c r="G44" i="10"/>
  <c r="R44" i="10"/>
  <c r="H44" i="10"/>
  <c r="I44" i="10"/>
  <c r="A45" i="10"/>
  <c r="M44" i="10"/>
  <c r="L44" i="10"/>
  <c r="C43" i="10"/>
  <c r="A46" i="7"/>
  <c r="AA45" i="10" l="1"/>
  <c r="Z45" i="10"/>
  <c r="C44" i="10"/>
  <c r="O45" i="10"/>
  <c r="G45" i="10"/>
  <c r="R45" i="10"/>
  <c r="I45" i="10"/>
  <c r="H45" i="10"/>
  <c r="P45" i="10"/>
  <c r="K45" i="10"/>
  <c r="M45" i="10"/>
  <c r="N45" i="10"/>
  <c r="A46" i="10"/>
  <c r="L45" i="10"/>
  <c r="D43" i="10"/>
  <c r="B44" i="10"/>
  <c r="D44" i="10" s="1"/>
  <c r="T44" i="10"/>
  <c r="U44" i="10" s="1"/>
  <c r="A47" i="7"/>
  <c r="AA46" i="10" l="1"/>
  <c r="Z46" i="10"/>
  <c r="B45" i="10"/>
  <c r="T45" i="10"/>
  <c r="U45" i="10" s="1"/>
  <c r="C45" i="10"/>
  <c r="M46" i="10"/>
  <c r="H46" i="10"/>
  <c r="N46" i="10"/>
  <c r="O46" i="10"/>
  <c r="P46" i="10"/>
  <c r="R46" i="10"/>
  <c r="L46" i="10"/>
  <c r="K46" i="10"/>
  <c r="A47" i="10"/>
  <c r="G46" i="10"/>
  <c r="I46" i="10"/>
  <c r="A48" i="7"/>
  <c r="AA47" i="10" l="1"/>
  <c r="Z47" i="10"/>
  <c r="N47" i="10"/>
  <c r="I47" i="10"/>
  <c r="M47" i="10"/>
  <c r="K47" i="10"/>
  <c r="P47" i="10"/>
  <c r="L47" i="10"/>
  <c r="O47" i="10"/>
  <c r="A48" i="10"/>
  <c r="R47" i="10"/>
  <c r="G47" i="10"/>
  <c r="H47" i="10"/>
  <c r="C46" i="10"/>
  <c r="B46" i="10"/>
  <c r="T46" i="10"/>
  <c r="U46" i="10" s="1"/>
  <c r="D45" i="10"/>
  <c r="A49" i="7"/>
  <c r="D46" i="10" l="1"/>
  <c r="AA48" i="10"/>
  <c r="Z48" i="10"/>
  <c r="C47" i="10"/>
  <c r="B47" i="10"/>
  <c r="T47" i="10"/>
  <c r="U47" i="10" s="1"/>
  <c r="N48" i="10"/>
  <c r="L48" i="10"/>
  <c r="P48" i="10"/>
  <c r="K48" i="10"/>
  <c r="A49" i="10"/>
  <c r="O48" i="10"/>
  <c r="R48" i="10"/>
  <c r="M48" i="10"/>
  <c r="G48" i="10"/>
  <c r="H48" i="10"/>
  <c r="I48" i="10"/>
  <c r="A50" i="7"/>
  <c r="D47" i="10" l="1"/>
  <c r="Z49" i="10"/>
  <c r="AA49" i="10"/>
  <c r="T48" i="10"/>
  <c r="U48" i="10" s="1"/>
  <c r="B48" i="10"/>
  <c r="K49" i="10"/>
  <c r="A50" i="10"/>
  <c r="L49" i="10"/>
  <c r="I49" i="10"/>
  <c r="M49" i="10"/>
  <c r="N49" i="10"/>
  <c r="G49" i="10"/>
  <c r="O49" i="10"/>
  <c r="R49" i="10"/>
  <c r="P49" i="10"/>
  <c r="H49" i="10"/>
  <c r="C48" i="10"/>
  <c r="A51" i="7"/>
  <c r="Z50" i="10" l="1"/>
  <c r="AA50" i="10"/>
  <c r="I50" i="10"/>
  <c r="G50" i="10"/>
  <c r="H50" i="10"/>
  <c r="P50" i="10"/>
  <c r="L50" i="10"/>
  <c r="K50" i="10"/>
  <c r="A51" i="10"/>
  <c r="R50" i="10"/>
  <c r="M50" i="10"/>
  <c r="N50" i="10"/>
  <c r="O50" i="10"/>
  <c r="T49" i="10"/>
  <c r="U49" i="10" s="1"/>
  <c r="B49" i="10"/>
  <c r="C49" i="10"/>
  <c r="D48" i="10"/>
  <c r="A52" i="7"/>
  <c r="AA51" i="10" l="1"/>
  <c r="Z51" i="10"/>
  <c r="C50" i="10"/>
  <c r="D49" i="10"/>
  <c r="B50" i="10"/>
  <c r="T50" i="10"/>
  <c r="U50" i="10" s="1"/>
  <c r="P51" i="10"/>
  <c r="M51" i="10"/>
  <c r="A52" i="10"/>
  <c r="N51" i="10"/>
  <c r="H51" i="10"/>
  <c r="O51" i="10"/>
  <c r="R51" i="10"/>
  <c r="K51" i="10"/>
  <c r="I51" i="10"/>
  <c r="L51" i="10"/>
  <c r="G51" i="10"/>
  <c r="A53" i="7"/>
  <c r="D50" i="10" l="1"/>
  <c r="AA52" i="10"/>
  <c r="Z52" i="10"/>
  <c r="L52" i="10"/>
  <c r="I52" i="10"/>
  <c r="P52" i="10"/>
  <c r="K52" i="10"/>
  <c r="M52" i="10"/>
  <c r="A53" i="10"/>
  <c r="N52" i="10"/>
  <c r="H52" i="10"/>
  <c r="R52" i="10"/>
  <c r="O52" i="10"/>
  <c r="G52" i="10"/>
  <c r="C51" i="10"/>
  <c r="B51" i="10"/>
  <c r="D51" i="10" s="1"/>
  <c r="T51" i="10"/>
  <c r="U51" i="10" s="1"/>
  <c r="A54" i="7"/>
  <c r="AA53" i="10" l="1"/>
  <c r="Z53" i="10"/>
  <c r="B52" i="10"/>
  <c r="T52" i="10"/>
  <c r="U52" i="10" s="1"/>
  <c r="C52" i="10"/>
  <c r="M53" i="10"/>
  <c r="L53" i="10"/>
  <c r="P53" i="10"/>
  <c r="G53" i="10"/>
  <c r="R53" i="10"/>
  <c r="N53" i="10"/>
  <c r="H53" i="10"/>
  <c r="O53" i="10"/>
  <c r="I53" i="10"/>
  <c r="A54" i="10"/>
  <c r="K53" i="10"/>
  <c r="A55" i="7"/>
  <c r="Z54" i="10" l="1"/>
  <c r="AA54" i="10"/>
  <c r="C53" i="10"/>
  <c r="I54" i="10"/>
  <c r="K54" i="10"/>
  <c r="R54" i="10"/>
  <c r="A55" i="10"/>
  <c r="M54" i="10"/>
  <c r="H54" i="10"/>
  <c r="L54" i="10"/>
  <c r="N54" i="10"/>
  <c r="P54" i="10"/>
  <c r="O54" i="10"/>
  <c r="G54" i="10"/>
  <c r="B53" i="10"/>
  <c r="D53" i="10" s="1"/>
  <c r="T53" i="10"/>
  <c r="U53" i="10" s="1"/>
  <c r="D52" i="10"/>
  <c r="A56" i="7"/>
  <c r="Z55" i="10" l="1"/>
  <c r="AA55" i="10"/>
  <c r="B54" i="10"/>
  <c r="T54" i="10"/>
  <c r="U54" i="10" s="1"/>
  <c r="R55" i="10"/>
  <c r="P55" i="10"/>
  <c r="H55" i="10"/>
  <c r="L55" i="10"/>
  <c r="K55" i="10"/>
  <c r="M55" i="10"/>
  <c r="A56" i="10"/>
  <c r="I55" i="10"/>
  <c r="N55" i="10"/>
  <c r="G55" i="10"/>
  <c r="O55" i="10"/>
  <c r="C54" i="10"/>
  <c r="A57" i="7"/>
  <c r="Z56" i="10" l="1"/>
  <c r="AA56" i="10"/>
  <c r="T55" i="10"/>
  <c r="U55" i="10" s="1"/>
  <c r="B55" i="10"/>
  <c r="H56" i="10"/>
  <c r="K56" i="10"/>
  <c r="I56" i="10"/>
  <c r="R56" i="10"/>
  <c r="M56" i="10"/>
  <c r="G56" i="10"/>
  <c r="N56" i="10"/>
  <c r="A57" i="10"/>
  <c r="P56" i="10"/>
  <c r="O56" i="10"/>
  <c r="L56" i="10"/>
  <c r="C55" i="10"/>
  <c r="D54" i="10"/>
  <c r="A58" i="7"/>
  <c r="AA57" i="10" l="1"/>
  <c r="Z57" i="10"/>
  <c r="O57" i="10"/>
  <c r="G57" i="10"/>
  <c r="L57" i="10"/>
  <c r="I57" i="10"/>
  <c r="N57" i="10"/>
  <c r="P57" i="10"/>
  <c r="R57" i="10"/>
  <c r="K57" i="10"/>
  <c r="M57" i="10"/>
  <c r="A58" i="10"/>
  <c r="H57" i="10"/>
  <c r="C56" i="10"/>
  <c r="T56" i="10"/>
  <c r="U56" i="10" s="1"/>
  <c r="B56" i="10"/>
  <c r="D55" i="10"/>
  <c r="A59" i="7"/>
  <c r="AA58" i="10" l="1"/>
  <c r="Z58" i="10"/>
  <c r="R58" i="10"/>
  <c r="H58" i="10"/>
  <c r="G58" i="10"/>
  <c r="O58" i="10"/>
  <c r="K58" i="10"/>
  <c r="M58" i="10"/>
  <c r="P58" i="10"/>
  <c r="N58" i="10"/>
  <c r="A59" i="10"/>
  <c r="L58" i="10"/>
  <c r="I58" i="10"/>
  <c r="C57" i="10"/>
  <c r="B57" i="10"/>
  <c r="T57" i="10"/>
  <c r="U57" i="10" s="1"/>
  <c r="D56" i="10"/>
  <c r="A60" i="7"/>
  <c r="AA59" i="10" l="1"/>
  <c r="Z59" i="10"/>
  <c r="C58" i="10"/>
  <c r="G59" i="10"/>
  <c r="I59" i="10"/>
  <c r="N59" i="10"/>
  <c r="M59" i="10"/>
  <c r="H59" i="10"/>
  <c r="R59" i="10"/>
  <c r="P59" i="10"/>
  <c r="A60" i="10"/>
  <c r="L59" i="10"/>
  <c r="K59" i="10"/>
  <c r="O59" i="10"/>
  <c r="T58" i="10"/>
  <c r="U58" i="10" s="1"/>
  <c r="B58" i="10"/>
  <c r="D58" i="10" s="1"/>
  <c r="D57" i="10"/>
  <c r="A61" i="7"/>
  <c r="AA60" i="10" l="1"/>
  <c r="Z60" i="10"/>
  <c r="C59" i="10"/>
  <c r="P60" i="10"/>
  <c r="G60" i="10"/>
  <c r="H60" i="10"/>
  <c r="N60" i="10"/>
  <c r="L60" i="10"/>
  <c r="M60" i="10"/>
  <c r="A61" i="10"/>
  <c r="K60" i="10"/>
  <c r="O60" i="10"/>
  <c r="I60" i="10"/>
  <c r="R60" i="10"/>
  <c r="B59" i="10"/>
  <c r="D59" i="10" s="1"/>
  <c r="T59" i="10"/>
  <c r="U59" i="10" s="1"/>
  <c r="A62" i="7"/>
  <c r="Z61" i="10" l="1"/>
  <c r="AA61" i="10"/>
  <c r="C60" i="10"/>
  <c r="B60" i="10"/>
  <c r="T60" i="10"/>
  <c r="U60" i="10" s="1"/>
  <c r="H61" i="10"/>
  <c r="P61" i="10"/>
  <c r="R61" i="10"/>
  <c r="I61" i="10"/>
  <c r="G61" i="10"/>
  <c r="O61" i="10"/>
  <c r="K61" i="10"/>
  <c r="N61" i="10"/>
  <c r="M61" i="10"/>
  <c r="L61" i="10"/>
  <c r="A62" i="10"/>
  <c r="A63" i="7"/>
  <c r="D60" i="10" l="1"/>
  <c r="Z62" i="10"/>
  <c r="AA62" i="10"/>
  <c r="C61" i="10"/>
  <c r="O62" i="10"/>
  <c r="L62" i="10"/>
  <c r="I62" i="10"/>
  <c r="K62" i="10"/>
  <c r="M62" i="10"/>
  <c r="R62" i="10"/>
  <c r="A63" i="10"/>
  <c r="P62" i="10"/>
  <c r="G62" i="10"/>
  <c r="H62" i="10"/>
  <c r="N62" i="10"/>
  <c r="T61" i="10"/>
  <c r="U61" i="10" s="1"/>
  <c r="B61" i="10"/>
  <c r="D61" i="10" s="1"/>
  <c r="A64" i="7"/>
  <c r="AA63" i="10" l="1"/>
  <c r="Z63" i="10"/>
  <c r="C62" i="10"/>
  <c r="B62" i="10"/>
  <c r="T62" i="10"/>
  <c r="U62" i="10" s="1"/>
  <c r="A64" i="10"/>
  <c r="G63" i="10"/>
  <c r="L63" i="10"/>
  <c r="K63" i="10"/>
  <c r="H63" i="10"/>
  <c r="O63" i="10"/>
  <c r="M63" i="10"/>
  <c r="I63" i="10"/>
  <c r="N63" i="10"/>
  <c r="P63" i="10"/>
  <c r="R63" i="10"/>
  <c r="A65" i="7"/>
  <c r="D62" i="10" l="1"/>
  <c r="AA64" i="10"/>
  <c r="Z64" i="10"/>
  <c r="B63" i="10"/>
  <c r="T63" i="10"/>
  <c r="U63" i="10" s="1"/>
  <c r="O64" i="10"/>
  <c r="L64" i="10"/>
  <c r="N64" i="10"/>
  <c r="P64" i="10"/>
  <c r="A65" i="10"/>
  <c r="I64" i="10"/>
  <c r="G64" i="10"/>
  <c r="M64" i="10"/>
  <c r="H64" i="10"/>
  <c r="K64" i="10"/>
  <c r="R64" i="10"/>
  <c r="C63" i="10"/>
  <c r="A66" i="7"/>
  <c r="C64" i="10" l="1"/>
  <c r="AA65" i="10"/>
  <c r="Z65" i="10"/>
  <c r="B64" i="10"/>
  <c r="T64" i="10"/>
  <c r="U64" i="10" s="1"/>
  <c r="H65" i="10"/>
  <c r="G65" i="10"/>
  <c r="K65" i="10"/>
  <c r="N65" i="10"/>
  <c r="M65" i="10"/>
  <c r="O65" i="10"/>
  <c r="L65" i="10"/>
  <c r="I65" i="10"/>
  <c r="P65" i="10"/>
  <c r="R65" i="10"/>
  <c r="A66" i="10"/>
  <c r="D63" i="10"/>
  <c r="A67" i="7"/>
  <c r="D64" i="10" l="1"/>
  <c r="Z66" i="10"/>
  <c r="AA66" i="10"/>
  <c r="C65" i="10"/>
  <c r="T65" i="10"/>
  <c r="U65" i="10" s="1"/>
  <c r="B65" i="10"/>
  <c r="P66" i="10"/>
  <c r="M66" i="10"/>
  <c r="H66" i="10"/>
  <c r="L66" i="10"/>
  <c r="R66" i="10"/>
  <c r="G66" i="10"/>
  <c r="I66" i="10"/>
  <c r="N66" i="10"/>
  <c r="K66" i="10"/>
  <c r="A67" i="10"/>
  <c r="O66" i="10"/>
  <c r="A68" i="7"/>
  <c r="D65" i="10" l="1"/>
  <c r="C66" i="10"/>
  <c r="Z67" i="10"/>
  <c r="AA67" i="10"/>
  <c r="B66" i="10"/>
  <c r="T66" i="10"/>
  <c r="U66" i="10" s="1"/>
  <c r="K67" i="10"/>
  <c r="R67" i="10"/>
  <c r="N67" i="10"/>
  <c r="H67" i="10"/>
  <c r="A68" i="10"/>
  <c r="L67" i="10"/>
  <c r="P67" i="10"/>
  <c r="G67" i="10"/>
  <c r="I67" i="10"/>
  <c r="O67" i="10"/>
  <c r="M67" i="10"/>
  <c r="A69" i="7"/>
  <c r="Z68" i="10" l="1"/>
  <c r="AA68" i="10"/>
  <c r="T67" i="10"/>
  <c r="U67" i="10" s="1"/>
  <c r="B67" i="10"/>
  <c r="C67" i="10"/>
  <c r="G68" i="10"/>
  <c r="K68" i="10"/>
  <c r="N68" i="10"/>
  <c r="H68" i="10"/>
  <c r="O68" i="10"/>
  <c r="L68" i="10"/>
  <c r="A69" i="10"/>
  <c r="M68" i="10"/>
  <c r="R68" i="10"/>
  <c r="I68" i="10"/>
  <c r="P68" i="10"/>
  <c r="D66" i="10"/>
  <c r="A70" i="7"/>
  <c r="AA69" i="10" l="1"/>
  <c r="Z69" i="10"/>
  <c r="C68" i="10"/>
  <c r="L69" i="10"/>
  <c r="K69" i="10"/>
  <c r="P69" i="10"/>
  <c r="N69" i="10"/>
  <c r="O69" i="10"/>
  <c r="M69" i="10"/>
  <c r="G69" i="10"/>
  <c r="I69" i="10"/>
  <c r="A70" i="10"/>
  <c r="R69" i="10"/>
  <c r="H69" i="10"/>
  <c r="B68" i="10"/>
  <c r="T68" i="10"/>
  <c r="U68" i="10" s="1"/>
  <c r="D67" i="10"/>
  <c r="A71" i="7"/>
  <c r="AA70" i="10" l="1"/>
  <c r="Z70" i="10"/>
  <c r="A71" i="10"/>
  <c r="I70" i="10"/>
  <c r="L70" i="10"/>
  <c r="P70" i="10"/>
  <c r="M70" i="10"/>
  <c r="K70" i="10"/>
  <c r="G70" i="10"/>
  <c r="N70" i="10"/>
  <c r="O70" i="10"/>
  <c r="R70" i="10"/>
  <c r="H70" i="10"/>
  <c r="C69" i="10"/>
  <c r="T69" i="10"/>
  <c r="U69" i="10" s="1"/>
  <c r="B69" i="10"/>
  <c r="D68" i="10"/>
  <c r="A72" i="7"/>
  <c r="AA71" i="10" l="1"/>
  <c r="Z71" i="10"/>
  <c r="T70" i="10"/>
  <c r="U70" i="10" s="1"/>
  <c r="B70" i="10"/>
  <c r="I71" i="10"/>
  <c r="K71" i="10"/>
  <c r="L71" i="10"/>
  <c r="R71" i="10"/>
  <c r="H71" i="10"/>
  <c r="O71" i="10"/>
  <c r="N71" i="10"/>
  <c r="A72" i="10"/>
  <c r="P71" i="10"/>
  <c r="G71" i="10"/>
  <c r="M71" i="10"/>
  <c r="D69" i="10"/>
  <c r="C70" i="10"/>
  <c r="A73" i="7"/>
  <c r="AA72" i="10" l="1"/>
  <c r="Z72" i="10"/>
  <c r="D70" i="10"/>
  <c r="T71" i="10"/>
  <c r="U71" i="10" s="1"/>
  <c r="B71" i="10"/>
  <c r="P72" i="10"/>
  <c r="G72" i="10"/>
  <c r="A73" i="10"/>
  <c r="H72" i="10"/>
  <c r="K72" i="10"/>
  <c r="L72" i="10"/>
  <c r="M72" i="10"/>
  <c r="O72" i="10"/>
  <c r="N72" i="10"/>
  <c r="I72" i="10"/>
  <c r="R72" i="10"/>
  <c r="C71" i="10"/>
  <c r="A74" i="7"/>
  <c r="Z73" i="10" l="1"/>
  <c r="AA73" i="10"/>
  <c r="C72" i="10"/>
  <c r="D71" i="10"/>
  <c r="H73" i="10"/>
  <c r="R73" i="10"/>
  <c r="O73" i="10"/>
  <c r="L73" i="10"/>
  <c r="I73" i="10"/>
  <c r="M73" i="10"/>
  <c r="N73" i="10"/>
  <c r="G73" i="10"/>
  <c r="A74" i="10"/>
  <c r="P73" i="10"/>
  <c r="K73" i="10"/>
  <c r="B72" i="10"/>
  <c r="T72" i="10"/>
  <c r="U72" i="10" s="1"/>
  <c r="A75" i="7"/>
  <c r="Z74" i="10" l="1"/>
  <c r="AA74" i="10"/>
  <c r="C73" i="10"/>
  <c r="D72" i="10"/>
  <c r="K74" i="10"/>
  <c r="N74" i="10"/>
  <c r="O74" i="10"/>
  <c r="M74" i="10"/>
  <c r="R74" i="10"/>
  <c r="P74" i="10"/>
  <c r="L74" i="10"/>
  <c r="G74" i="10"/>
  <c r="I74" i="10"/>
  <c r="H74" i="10"/>
  <c r="A75" i="10"/>
  <c r="B73" i="10"/>
  <c r="T73" i="10"/>
  <c r="U73" i="10" s="1"/>
  <c r="A76" i="7"/>
  <c r="AA75" i="10" l="1"/>
  <c r="Z75" i="10"/>
  <c r="C74" i="10"/>
  <c r="P75" i="10"/>
  <c r="H75" i="10"/>
  <c r="A76" i="10"/>
  <c r="L75" i="10"/>
  <c r="N75" i="10"/>
  <c r="M75" i="10"/>
  <c r="I75" i="10"/>
  <c r="O75" i="10"/>
  <c r="K75" i="10"/>
  <c r="G75" i="10"/>
  <c r="R75" i="10"/>
  <c r="D73" i="10"/>
  <c r="T74" i="10"/>
  <c r="U74" i="10" s="1"/>
  <c r="B74" i="10"/>
  <c r="A77" i="7"/>
  <c r="AA76" i="10" l="1"/>
  <c r="Z76" i="10"/>
  <c r="D74" i="10"/>
  <c r="B75" i="10"/>
  <c r="T75" i="10"/>
  <c r="U75" i="10" s="1"/>
  <c r="C75" i="10"/>
  <c r="H76" i="10"/>
  <c r="K76" i="10"/>
  <c r="A77" i="10"/>
  <c r="M76" i="10"/>
  <c r="G76" i="10"/>
  <c r="O76" i="10"/>
  <c r="L76" i="10"/>
  <c r="I76" i="10"/>
  <c r="N76" i="10"/>
  <c r="P76" i="10"/>
  <c r="R76" i="10"/>
  <c r="A78" i="7"/>
  <c r="AA77" i="10" l="1"/>
  <c r="Z77" i="10"/>
  <c r="K77" i="10"/>
  <c r="L77" i="10"/>
  <c r="M77" i="10"/>
  <c r="G77" i="10"/>
  <c r="P77" i="10"/>
  <c r="N77" i="10"/>
  <c r="R77" i="10"/>
  <c r="H77" i="10"/>
  <c r="I77" i="10"/>
  <c r="O77" i="10"/>
  <c r="A78" i="10"/>
  <c r="D75" i="10"/>
  <c r="C76" i="10"/>
  <c r="T76" i="10"/>
  <c r="U76" i="10" s="1"/>
  <c r="B76" i="10"/>
  <c r="A79" i="7"/>
  <c r="Z78" i="10" l="1"/>
  <c r="AA78" i="10"/>
  <c r="D76" i="10"/>
  <c r="B77" i="10"/>
  <c r="T77" i="10"/>
  <c r="U77" i="10" s="1"/>
  <c r="P78" i="10"/>
  <c r="R78" i="10"/>
  <c r="I78" i="10"/>
  <c r="K78" i="10"/>
  <c r="H78" i="10"/>
  <c r="M78" i="10"/>
  <c r="A79" i="10"/>
  <c r="G78" i="10"/>
  <c r="L78" i="10"/>
  <c r="N78" i="10"/>
  <c r="O78" i="10"/>
  <c r="C77" i="10"/>
  <c r="A80" i="7"/>
  <c r="Z79" i="10" l="1"/>
  <c r="AA79" i="10"/>
  <c r="D77" i="10"/>
  <c r="C78" i="10"/>
  <c r="A80" i="10"/>
  <c r="L79" i="10"/>
  <c r="G79" i="10"/>
  <c r="M79" i="10"/>
  <c r="I79" i="10"/>
  <c r="R79" i="10"/>
  <c r="P79" i="10"/>
  <c r="K79" i="10"/>
  <c r="O79" i="10"/>
  <c r="N79" i="10"/>
  <c r="H79" i="10"/>
  <c r="B78" i="10"/>
  <c r="T78" i="10"/>
  <c r="U78" i="10" s="1"/>
  <c r="A81" i="7"/>
  <c r="Z80" i="10" l="1"/>
  <c r="AA80" i="10"/>
  <c r="D78" i="10"/>
  <c r="B79" i="10"/>
  <c r="T79" i="10"/>
  <c r="U79" i="10" s="1"/>
  <c r="C79" i="10"/>
  <c r="N80" i="10"/>
  <c r="H80" i="10"/>
  <c r="A81" i="10"/>
  <c r="O80" i="10"/>
  <c r="P80" i="10"/>
  <c r="K80" i="10"/>
  <c r="R80" i="10"/>
  <c r="L80" i="10"/>
  <c r="G80" i="10"/>
  <c r="M80" i="10"/>
  <c r="I80" i="10"/>
  <c r="A82" i="7"/>
  <c r="AA81" i="10" l="1"/>
  <c r="Z81" i="10"/>
  <c r="D79" i="10"/>
  <c r="B80" i="10"/>
  <c r="T80" i="10"/>
  <c r="U80" i="10" s="1"/>
  <c r="M81" i="10"/>
  <c r="A82" i="10"/>
  <c r="N81" i="10"/>
  <c r="R81" i="10"/>
  <c r="H81" i="10"/>
  <c r="I81" i="10"/>
  <c r="G81" i="10"/>
  <c r="P81" i="10"/>
  <c r="K81" i="10"/>
  <c r="O81" i="10"/>
  <c r="L81" i="10"/>
  <c r="C80" i="10"/>
  <c r="A83" i="7"/>
  <c r="AA82" i="10" l="1"/>
  <c r="Z82" i="10"/>
  <c r="D80" i="10"/>
  <c r="C81" i="10"/>
  <c r="B81" i="10"/>
  <c r="T81" i="10"/>
  <c r="U81" i="10" s="1"/>
  <c r="M82" i="10"/>
  <c r="R82" i="10"/>
  <c r="L82" i="10"/>
  <c r="A83" i="10"/>
  <c r="G82" i="10"/>
  <c r="I82" i="10"/>
  <c r="N82" i="10"/>
  <c r="P82" i="10"/>
  <c r="H82" i="10"/>
  <c r="K82" i="10"/>
  <c r="O82" i="10"/>
  <c r="A84" i="7"/>
  <c r="AA83" i="10" l="1"/>
  <c r="Z83" i="10"/>
  <c r="C82" i="10"/>
  <c r="K83" i="10"/>
  <c r="O83" i="10"/>
  <c r="G83" i="10"/>
  <c r="I83" i="10"/>
  <c r="N83" i="10"/>
  <c r="R83" i="10"/>
  <c r="A84" i="10"/>
  <c r="L83" i="10"/>
  <c r="H83" i="10"/>
  <c r="P83" i="10"/>
  <c r="M83" i="10"/>
  <c r="T82" i="10"/>
  <c r="U82" i="10" s="1"/>
  <c r="B82" i="10"/>
  <c r="D81" i="10"/>
  <c r="A85" i="7"/>
  <c r="AA84" i="10" l="1"/>
  <c r="Z84" i="10"/>
  <c r="D82" i="10"/>
  <c r="T83" i="10"/>
  <c r="U83" i="10" s="1"/>
  <c r="B83" i="10"/>
  <c r="C83" i="10"/>
  <c r="R84" i="10"/>
  <c r="H84" i="10"/>
  <c r="L84" i="10"/>
  <c r="I84" i="10"/>
  <c r="M84" i="10"/>
  <c r="P84" i="10"/>
  <c r="O84" i="10"/>
  <c r="A85" i="10"/>
  <c r="N84" i="10"/>
  <c r="K84" i="10"/>
  <c r="G84" i="10"/>
  <c r="A86" i="7"/>
  <c r="Z85" i="10" l="1"/>
  <c r="AA85" i="10"/>
  <c r="D83" i="10"/>
  <c r="C84" i="10"/>
  <c r="T84" i="10"/>
  <c r="U84" i="10" s="1"/>
  <c r="B84" i="10"/>
  <c r="A86" i="10"/>
  <c r="G85" i="10"/>
  <c r="K85" i="10"/>
  <c r="H85" i="10"/>
  <c r="R85" i="10"/>
  <c r="O85" i="10"/>
  <c r="L85" i="10"/>
  <c r="P85" i="10"/>
  <c r="M85" i="10"/>
  <c r="I85" i="10"/>
  <c r="N85" i="10"/>
  <c r="A87" i="7"/>
  <c r="Z86" i="10" l="1"/>
  <c r="AA86" i="10"/>
  <c r="C85" i="10"/>
  <c r="B85" i="10"/>
  <c r="T85" i="10"/>
  <c r="U85" i="10" s="1"/>
  <c r="N86" i="10"/>
  <c r="K86" i="10"/>
  <c r="H86" i="10"/>
  <c r="R86" i="10"/>
  <c r="O86" i="10"/>
  <c r="L86" i="10"/>
  <c r="I86" i="10"/>
  <c r="M86" i="10"/>
  <c r="P86" i="10"/>
  <c r="G86" i="10"/>
  <c r="A87" i="10"/>
  <c r="D84" i="10"/>
  <c r="A88" i="7"/>
  <c r="AA87" i="10" l="1"/>
  <c r="Z87" i="10"/>
  <c r="O87" i="10"/>
  <c r="L87" i="10"/>
  <c r="M87" i="10"/>
  <c r="P87" i="10"/>
  <c r="I87" i="10"/>
  <c r="N87" i="10"/>
  <c r="R87" i="10"/>
  <c r="H87" i="10"/>
  <c r="K87" i="10"/>
  <c r="G87" i="10"/>
  <c r="A88" i="10"/>
  <c r="D85" i="10"/>
  <c r="T86" i="10"/>
  <c r="U86" i="10" s="1"/>
  <c r="B86" i="10"/>
  <c r="C86" i="10"/>
  <c r="A89" i="7"/>
  <c r="AA88" i="10" l="1"/>
  <c r="Z88" i="10"/>
  <c r="C87" i="10"/>
  <c r="B87" i="10"/>
  <c r="T87" i="10"/>
  <c r="U87" i="10" s="1"/>
  <c r="D86" i="10"/>
  <c r="G88" i="10"/>
  <c r="I88" i="10"/>
  <c r="N88" i="10"/>
  <c r="K88" i="10"/>
  <c r="A89" i="10"/>
  <c r="O88" i="10"/>
  <c r="L88" i="10"/>
  <c r="P88" i="10"/>
  <c r="M88" i="10"/>
  <c r="R88" i="10"/>
  <c r="H88" i="10"/>
  <c r="A90" i="7"/>
  <c r="AA89" i="10" l="1"/>
  <c r="Z89" i="10"/>
  <c r="T88" i="10"/>
  <c r="U88" i="10" s="1"/>
  <c r="B88" i="10"/>
  <c r="R89" i="10"/>
  <c r="P89" i="10"/>
  <c r="L89" i="10"/>
  <c r="H89" i="10"/>
  <c r="M89" i="10"/>
  <c r="A90" i="10"/>
  <c r="K89" i="10"/>
  <c r="O89" i="10"/>
  <c r="G89" i="10"/>
  <c r="I89" i="10"/>
  <c r="N89" i="10"/>
  <c r="D87" i="10"/>
  <c r="C88" i="10"/>
  <c r="A91" i="7"/>
  <c r="Z90" i="10" l="1"/>
  <c r="AA90" i="10"/>
  <c r="B89" i="10"/>
  <c r="T89" i="10"/>
  <c r="U89" i="10" s="1"/>
  <c r="C89" i="10"/>
  <c r="I90" i="10"/>
  <c r="M90" i="10"/>
  <c r="P90" i="10"/>
  <c r="N90" i="10"/>
  <c r="L90" i="10"/>
  <c r="A91" i="10"/>
  <c r="G90" i="10"/>
  <c r="K90" i="10"/>
  <c r="H90" i="10"/>
  <c r="R90" i="10"/>
  <c r="O90" i="10"/>
  <c r="D88" i="10"/>
  <c r="A92" i="7"/>
  <c r="Z91" i="10" l="1"/>
  <c r="AA91" i="10"/>
  <c r="K91" i="10"/>
  <c r="A92" i="10"/>
  <c r="G91" i="10"/>
  <c r="H91" i="10"/>
  <c r="R91" i="10"/>
  <c r="O91" i="10"/>
  <c r="L91" i="10"/>
  <c r="I91" i="10"/>
  <c r="M91" i="10"/>
  <c r="P91" i="10"/>
  <c r="N91" i="10"/>
  <c r="C90" i="10"/>
  <c r="D89" i="10"/>
  <c r="T90" i="10"/>
  <c r="U90" i="10" s="1"/>
  <c r="B90" i="10"/>
  <c r="A93" i="7"/>
  <c r="Z92" i="10" l="1"/>
  <c r="AA92" i="10"/>
  <c r="B91" i="10"/>
  <c r="T91" i="10"/>
  <c r="U91" i="10" s="1"/>
  <c r="H92" i="10"/>
  <c r="R92" i="10"/>
  <c r="O92" i="10"/>
  <c r="I92" i="10"/>
  <c r="M92" i="10"/>
  <c r="P92" i="10"/>
  <c r="G92" i="10"/>
  <c r="A93" i="10"/>
  <c r="L92" i="10"/>
  <c r="N92" i="10"/>
  <c r="K92" i="10"/>
  <c r="D90" i="10"/>
  <c r="C91" i="10"/>
  <c r="A94" i="7"/>
  <c r="AA93" i="10" l="1"/>
  <c r="Z93" i="10"/>
  <c r="O93" i="10"/>
  <c r="R93" i="10"/>
  <c r="M93" i="10"/>
  <c r="P93" i="10"/>
  <c r="I93" i="10"/>
  <c r="G93" i="10"/>
  <c r="A94" i="10"/>
  <c r="N93" i="10"/>
  <c r="K93" i="10"/>
  <c r="H93" i="10"/>
  <c r="L93" i="10"/>
  <c r="B92" i="10"/>
  <c r="T92" i="10"/>
  <c r="U92" i="10" s="1"/>
  <c r="C92" i="10"/>
  <c r="D91" i="10"/>
  <c r="A95" i="7"/>
  <c r="AA94" i="10" l="1"/>
  <c r="Z94" i="10"/>
  <c r="C93" i="10"/>
  <c r="G94" i="10"/>
  <c r="A95" i="10"/>
  <c r="N94" i="10"/>
  <c r="M94" i="10"/>
  <c r="L94" i="10"/>
  <c r="K94" i="10"/>
  <c r="I94" i="10"/>
  <c r="H94" i="10"/>
  <c r="R94" i="10"/>
  <c r="O94" i="10"/>
  <c r="P94" i="10"/>
  <c r="D92" i="10"/>
  <c r="T93" i="10"/>
  <c r="U93" i="10" s="1"/>
  <c r="B93" i="10"/>
  <c r="A96" i="7"/>
  <c r="D93" i="10" l="1"/>
  <c r="AA95" i="10"/>
  <c r="AA2" i="10" s="1"/>
  <c r="Z95" i="10"/>
  <c r="Z2" i="10" s="1"/>
  <c r="O95" i="10"/>
  <c r="P95" i="10"/>
  <c r="L95" i="10"/>
  <c r="M95" i="10"/>
  <c r="G95" i="10"/>
  <c r="I95" i="10"/>
  <c r="N95" i="10"/>
  <c r="R95" i="10"/>
  <c r="K95" i="10"/>
  <c r="H95" i="10"/>
  <c r="B94" i="10"/>
  <c r="T94" i="10"/>
  <c r="U94" i="10" s="1"/>
  <c r="C94" i="10"/>
  <c r="A97" i="7"/>
  <c r="AB2" i="10" l="1"/>
  <c r="B95" i="10"/>
  <c r="T95" i="10"/>
  <c r="U95" i="10" s="1"/>
  <c r="C95" i="10"/>
  <c r="D94" i="10"/>
  <c r="A98" i="7"/>
  <c r="D95" i="10" l="1"/>
  <c r="E91" i="10" s="1"/>
  <c r="W91" i="10" s="1"/>
  <c r="X91" i="10" s="1"/>
  <c r="A99" i="7"/>
  <c r="E95" i="10" l="1"/>
  <c r="W95" i="10" s="1"/>
  <c r="X95" i="10" s="1"/>
  <c r="E90" i="10"/>
  <c r="W90" i="10" s="1"/>
  <c r="X90" i="10" s="1"/>
  <c r="E93" i="10"/>
  <c r="W93" i="10" s="1"/>
  <c r="X93" i="10" s="1"/>
  <c r="E67" i="10"/>
  <c r="W67" i="10" s="1"/>
  <c r="X67" i="10" s="1"/>
  <c r="E45" i="10"/>
  <c r="W45" i="10" s="1"/>
  <c r="X45" i="10" s="1"/>
  <c r="E66" i="10"/>
  <c r="W66" i="10" s="1"/>
  <c r="X66" i="10" s="1"/>
  <c r="E65" i="10"/>
  <c r="W65" i="10" s="1"/>
  <c r="X65" i="10" s="1"/>
  <c r="E51" i="10"/>
  <c r="W51" i="10" s="1"/>
  <c r="X51" i="10" s="1"/>
  <c r="E52" i="10"/>
  <c r="W52" i="10" s="1"/>
  <c r="X52" i="10" s="1"/>
  <c r="E50" i="10"/>
  <c r="W50" i="10" s="1"/>
  <c r="X50" i="10" s="1"/>
  <c r="E61" i="10"/>
  <c r="W61" i="10" s="1"/>
  <c r="X61" i="10" s="1"/>
  <c r="E46" i="10"/>
  <c r="W46" i="10" s="1"/>
  <c r="X46" i="10" s="1"/>
  <c r="E37" i="10"/>
  <c r="W37" i="10" s="1"/>
  <c r="X37" i="10" s="1"/>
  <c r="E47" i="10"/>
  <c r="W47" i="10" s="1"/>
  <c r="X47" i="10" s="1"/>
  <c r="E60" i="10"/>
  <c r="W60" i="10" s="1"/>
  <c r="X60" i="10" s="1"/>
  <c r="E39" i="10"/>
  <c r="W39" i="10" s="1"/>
  <c r="X39" i="10" s="1"/>
  <c r="E58" i="10"/>
  <c r="W58" i="10" s="1"/>
  <c r="X58" i="10" s="1"/>
  <c r="E59" i="10"/>
  <c r="W59" i="10" s="1"/>
  <c r="X59" i="10" s="1"/>
  <c r="E49" i="10"/>
  <c r="W49" i="10" s="1"/>
  <c r="X49" i="10" s="1"/>
  <c r="E64" i="10"/>
  <c r="W64" i="10" s="1"/>
  <c r="X64" i="10" s="1"/>
  <c r="E43" i="10"/>
  <c r="W43" i="10" s="1"/>
  <c r="X43" i="10" s="1"/>
  <c r="E40" i="10"/>
  <c r="W40" i="10" s="1"/>
  <c r="X40" i="10" s="1"/>
  <c r="E55" i="10"/>
  <c r="W55" i="10" s="1"/>
  <c r="X55" i="10" s="1"/>
  <c r="E57" i="10"/>
  <c r="W57" i="10" s="1"/>
  <c r="X57" i="10" s="1"/>
  <c r="E38" i="10"/>
  <c r="W38" i="10" s="1"/>
  <c r="X38" i="10" s="1"/>
  <c r="E44" i="10"/>
  <c r="W44" i="10" s="1"/>
  <c r="X44" i="10" s="1"/>
  <c r="E41" i="10"/>
  <c r="W41" i="10" s="1"/>
  <c r="X41" i="10" s="1"/>
  <c r="E42" i="10"/>
  <c r="W42" i="10" s="1"/>
  <c r="X42" i="10" s="1"/>
  <c r="E36" i="10"/>
  <c r="W36" i="10" s="1"/>
  <c r="X36" i="10" s="1"/>
  <c r="E56" i="10"/>
  <c r="W56" i="10" s="1"/>
  <c r="X56" i="10" s="1"/>
  <c r="E62" i="10"/>
  <c r="W62" i="10" s="1"/>
  <c r="X62" i="10" s="1"/>
  <c r="E63" i="10"/>
  <c r="W63" i="10" s="1"/>
  <c r="X63" i="10" s="1"/>
  <c r="E69" i="10"/>
  <c r="W69" i="10" s="1"/>
  <c r="X69" i="10" s="1"/>
  <c r="E54" i="10"/>
  <c r="W54" i="10" s="1"/>
  <c r="X54" i="10" s="1"/>
  <c r="E48" i="10"/>
  <c r="W48" i="10" s="1"/>
  <c r="X48" i="10" s="1"/>
  <c r="E53" i="10"/>
  <c r="W53" i="10" s="1"/>
  <c r="X53" i="10" s="1"/>
  <c r="E68" i="10"/>
  <c r="W68" i="10" s="1"/>
  <c r="X68" i="10" s="1"/>
  <c r="E71" i="10"/>
  <c r="W71" i="10" s="1"/>
  <c r="X71" i="10" s="1"/>
  <c r="E72" i="10"/>
  <c r="W72" i="10" s="1"/>
  <c r="X72" i="10" s="1"/>
  <c r="E70" i="10"/>
  <c r="W70" i="10" s="1"/>
  <c r="X70" i="10" s="1"/>
  <c r="E73" i="10"/>
  <c r="W73" i="10" s="1"/>
  <c r="X73" i="10" s="1"/>
  <c r="E74" i="10"/>
  <c r="W74" i="10" s="1"/>
  <c r="X74" i="10" s="1"/>
  <c r="E75" i="10"/>
  <c r="W75" i="10" s="1"/>
  <c r="X75" i="10" s="1"/>
  <c r="E78" i="10"/>
  <c r="W78" i="10" s="1"/>
  <c r="X78" i="10" s="1"/>
  <c r="E76" i="10"/>
  <c r="W76" i="10" s="1"/>
  <c r="X76" i="10" s="1"/>
  <c r="E77" i="10"/>
  <c r="W77" i="10" s="1"/>
  <c r="X77" i="10" s="1"/>
  <c r="E80" i="10"/>
  <c r="W80" i="10" s="1"/>
  <c r="X80" i="10" s="1"/>
  <c r="E79" i="10"/>
  <c r="W79" i="10" s="1"/>
  <c r="X79" i="10" s="1"/>
  <c r="E83" i="10"/>
  <c r="W83" i="10" s="1"/>
  <c r="X83" i="10" s="1"/>
  <c r="E81" i="10"/>
  <c r="W81" i="10" s="1"/>
  <c r="X81" i="10" s="1"/>
  <c r="E82" i="10"/>
  <c r="W82" i="10" s="1"/>
  <c r="X82" i="10" s="1"/>
  <c r="E85" i="10"/>
  <c r="W85" i="10" s="1"/>
  <c r="X85" i="10" s="1"/>
  <c r="E87" i="10"/>
  <c r="W87" i="10" s="1"/>
  <c r="X87" i="10" s="1"/>
  <c r="E84" i="10"/>
  <c r="W84" i="10" s="1"/>
  <c r="X84" i="10" s="1"/>
  <c r="E88" i="10"/>
  <c r="W88" i="10" s="1"/>
  <c r="X88" i="10" s="1"/>
  <c r="E86" i="10"/>
  <c r="W86" i="10" s="1"/>
  <c r="X86" i="10" s="1"/>
  <c r="E89" i="10"/>
  <c r="W89" i="10" s="1"/>
  <c r="X89" i="10" s="1"/>
  <c r="E94" i="10"/>
  <c r="W94" i="10" s="1"/>
  <c r="X94" i="10" s="1"/>
  <c r="E92" i="10"/>
  <c r="W92" i="10" s="1"/>
  <c r="X92" i="10" s="1"/>
  <c r="A100" i="7"/>
  <c r="A101" i="7" l="1"/>
  <c r="A102" i="7" l="1"/>
  <c r="A103" i="7" l="1"/>
  <c r="A104" i="7" l="1"/>
  <c r="A105" i="7" l="1"/>
  <c r="A106" i="7" l="1"/>
  <c r="A107" i="7" l="1"/>
  <c r="A108" i="7" l="1"/>
  <c r="A109" i="7" l="1"/>
  <c r="A110" i="7" l="1"/>
  <c r="A111" i="7" l="1"/>
  <c r="A112" i="7" l="1"/>
  <c r="A113" i="7" l="1"/>
  <c r="A114" i="7" l="1"/>
  <c r="A115" i="7" l="1"/>
  <c r="A116" i="7" l="1"/>
  <c r="D11" i="1"/>
  <c r="G4" i="10" l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T4" i="10" l="1"/>
  <c r="U4" i="10" s="1"/>
  <c r="B4" i="10"/>
  <c r="D4" i="10" l="1"/>
  <c r="E35" i="10" s="1"/>
  <c r="W35" i="10" s="1"/>
  <c r="X35" i="10" s="1"/>
  <c r="E33" i="10" l="1"/>
  <c r="W33" i="10" s="1"/>
  <c r="X33" i="10" s="1"/>
  <c r="E34" i="10"/>
  <c r="W34" i="10" s="1"/>
  <c r="X34" i="10" s="1"/>
  <c r="E4" i="10"/>
  <c r="W4" i="10" s="1"/>
  <c r="X4" i="10" s="1"/>
  <c r="E3" i="10"/>
  <c r="W3" i="10" s="1"/>
  <c r="X3" i="10" s="1"/>
  <c r="E7" i="10"/>
  <c r="W7" i="10" s="1"/>
  <c r="X7" i="10" s="1"/>
  <c r="E16" i="10"/>
  <c r="W16" i="10" s="1"/>
  <c r="X16" i="10" s="1"/>
  <c r="E20" i="10"/>
  <c r="W20" i="10" s="1"/>
  <c r="X20" i="10" s="1"/>
  <c r="E25" i="10"/>
  <c r="W25" i="10" s="1"/>
  <c r="X25" i="10" s="1"/>
  <c r="E27" i="10"/>
  <c r="W27" i="10" s="1"/>
  <c r="X27" i="10" s="1"/>
  <c r="E5" i="10"/>
  <c r="W5" i="10" s="1"/>
  <c r="X5" i="10" s="1"/>
  <c r="E9" i="10"/>
  <c r="W9" i="10" s="1"/>
  <c r="X9" i="10" s="1"/>
  <c r="E14" i="10"/>
  <c r="W14" i="10" s="1"/>
  <c r="X14" i="10" s="1"/>
  <c r="E23" i="10"/>
  <c r="W23" i="10" s="1"/>
  <c r="X23" i="10" s="1"/>
  <c r="E28" i="10"/>
  <c r="W28" i="10" s="1"/>
  <c r="X28" i="10" s="1"/>
  <c r="E21" i="10"/>
  <c r="W21" i="10" s="1"/>
  <c r="X21" i="10" s="1"/>
  <c r="E13" i="10"/>
  <c r="W13" i="10" s="1"/>
  <c r="X13" i="10" s="1"/>
  <c r="E18" i="10"/>
  <c r="W18" i="10" s="1"/>
  <c r="X18" i="10" s="1"/>
  <c r="E22" i="10"/>
  <c r="W22" i="10" s="1"/>
  <c r="X22" i="10" s="1"/>
  <c r="E30" i="10"/>
  <c r="W30" i="10" s="1"/>
  <c r="X30" i="10" s="1"/>
  <c r="E10" i="10"/>
  <c r="W10" i="10" s="1"/>
  <c r="X10" i="10" s="1"/>
  <c r="E6" i="10"/>
  <c r="W6" i="10" s="1"/>
  <c r="X6" i="10" s="1"/>
  <c r="E11" i="10"/>
  <c r="W11" i="10" s="1"/>
  <c r="X11" i="10" s="1"/>
  <c r="E17" i="10"/>
  <c r="W17" i="10" s="1"/>
  <c r="X17" i="10" s="1"/>
  <c r="E24" i="10"/>
  <c r="W24" i="10" s="1"/>
  <c r="X24" i="10" s="1"/>
  <c r="E29" i="10"/>
  <c r="W29" i="10" s="1"/>
  <c r="X29" i="10" s="1"/>
  <c r="E32" i="10"/>
  <c r="W32" i="10" s="1"/>
  <c r="X32" i="10" s="1"/>
  <c r="E31" i="10"/>
  <c r="W31" i="10" s="1"/>
  <c r="X31" i="10" s="1"/>
  <c r="E8" i="10"/>
  <c r="W8" i="10" s="1"/>
  <c r="X8" i="10" s="1"/>
  <c r="E12" i="10"/>
  <c r="W12" i="10" s="1"/>
  <c r="X12" i="10" s="1"/>
  <c r="E19" i="10"/>
  <c r="W19" i="10" s="1"/>
  <c r="X19" i="10" s="1"/>
  <c r="E26" i="10"/>
  <c r="W26" i="10" s="1"/>
  <c r="X26" i="10" s="1"/>
  <c r="E15" i="10"/>
  <c r="W15" i="10" s="1"/>
  <c r="X15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iwao utsunomiya</author>
  </authors>
  <commentList>
    <comment ref="C8" authorId="0" shapeId="0" xr:uid="{4925143F-74E1-480F-B10E-08086123E64E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暗号通貨を基準に考える
</t>
        </r>
        <r>
          <rPr>
            <sz val="9"/>
            <color indexed="81"/>
            <rFont val="MS P ゴシック"/>
            <family val="3"/>
            <charset val="128"/>
          </rPr>
          <t>暗号通貨が減る→マイナス
暗号通貨増える→プラス
スニーカーを買う･･･
暗号通貨が減るので「マイナス」</t>
        </r>
      </text>
    </comment>
    <comment ref="T8" authorId="0" shapeId="0" xr:uid="{43698791-D16B-499C-987E-650D5FB00EFD}">
      <text>
        <r>
          <rPr>
            <b/>
            <sz val="9"/>
            <color indexed="81"/>
            <rFont val="MS P ゴシック"/>
            <family val="3"/>
            <charset val="128"/>
          </rPr>
          <t>資産No用計算1</t>
        </r>
      </text>
    </comment>
    <comment ref="U8" authorId="0" shapeId="0" xr:uid="{35841D9D-A9E6-43DB-BC75-F4AA6845FEB0}">
      <text>
        <r>
          <rPr>
            <b/>
            <sz val="9"/>
            <color indexed="81"/>
            <rFont val="MS P ゴシック"/>
            <family val="3"/>
            <charset val="128"/>
          </rPr>
          <t>資産No用計算</t>
        </r>
      </text>
    </comment>
    <comment ref="V8" authorId="0" shapeId="0" xr:uid="{9EB87AA0-D8A7-4CEF-BDB4-1C621B8E9F63}">
      <text>
        <r>
          <rPr>
            <b/>
            <sz val="9"/>
            <color indexed="81"/>
            <rFont val="MS P ゴシック"/>
            <family val="3"/>
            <charset val="128"/>
          </rPr>
          <t>円換算損益用</t>
        </r>
      </text>
    </comment>
    <comment ref="W8" authorId="0" shapeId="0" xr:uid="{E6EFE39F-621B-4C22-B4EA-8C8222D0C0FC}">
      <text>
        <r>
          <rPr>
            <b/>
            <sz val="9"/>
            <color indexed="81"/>
            <rFont val="MS P ゴシック"/>
            <family val="3"/>
            <charset val="128"/>
          </rPr>
          <t>円換算計算用2</t>
        </r>
      </text>
    </comment>
    <comment ref="X8" authorId="0" shapeId="0" xr:uid="{14BBC8EB-17BD-4290-9BC6-312DC33365C5}">
      <text>
        <r>
          <rPr>
            <b/>
            <sz val="9"/>
            <color indexed="81"/>
            <rFont val="MS P ゴシック"/>
            <family val="3"/>
            <charset val="128"/>
          </rPr>
          <t>円換算計算用③</t>
        </r>
      </text>
    </comment>
    <comment ref="Y8" authorId="0" shapeId="0" xr:uid="{5CEF078F-65EA-4050-A8FE-A88DBD8C2B29}">
      <text>
        <r>
          <rPr>
            <b/>
            <sz val="9"/>
            <color indexed="81"/>
            <rFont val="MS P ゴシック"/>
            <family val="3"/>
            <charset val="128"/>
          </rPr>
          <t>円換算用計算④</t>
        </r>
      </text>
    </comment>
    <comment ref="Z8" authorId="0" shapeId="0" xr:uid="{EC60E15F-A23C-40D3-A902-CAA6571DAE2A}">
      <text>
        <r>
          <rPr>
            <b/>
            <sz val="9"/>
            <color indexed="81"/>
            <rFont val="MS P ゴシック"/>
            <family val="3"/>
            <charset val="128"/>
          </rPr>
          <t>損益頁
収益内訳用</t>
        </r>
      </text>
    </comment>
    <comment ref="AA8" authorId="0" shapeId="0" xr:uid="{9DA784ED-CD7E-4F57-9FC8-B5B9900B066C}">
      <text>
        <r>
          <rPr>
            <b/>
            <sz val="9"/>
            <color indexed="81"/>
            <rFont val="MS P ゴシック"/>
            <family val="3"/>
            <charset val="128"/>
          </rPr>
          <t>損益頁
費用詳細用</t>
        </r>
      </text>
    </comment>
    <comment ref="AB8" authorId="0" shapeId="0" xr:uid="{EED4F719-FB7E-45A9-8657-BD29E8460657}">
      <text>
        <r>
          <rPr>
            <b/>
            <sz val="9"/>
            <color indexed="81"/>
            <rFont val="MS P ゴシック"/>
            <family val="3"/>
            <charset val="128"/>
          </rPr>
          <t>両替：1
ランニング：2
それ以外：1</t>
        </r>
      </text>
    </comment>
    <comment ref="AC8" authorId="0" shapeId="0" xr:uid="{D38BD4CF-5DF5-408F-AA1E-F16826F4D6EE}">
      <text>
        <r>
          <rPr>
            <b/>
            <sz val="9"/>
            <color indexed="81"/>
            <rFont val="MS P ゴシック"/>
            <family val="3"/>
            <charset val="128"/>
          </rPr>
          <t>税区分フラグが1の場合：数量*ドル値*円相場</t>
        </r>
      </text>
    </comment>
    <comment ref="AF8" authorId="0" shapeId="0" xr:uid="{86D87D0E-8AA3-47F8-9092-2D889F6F244B}">
      <text>
        <r>
          <rPr>
            <b/>
            <sz val="9"/>
            <color indexed="81"/>
            <rFont val="MS P ゴシック"/>
            <family val="3"/>
            <charset val="128"/>
          </rPr>
          <t>税区分フラグが1の場合：数量*ドル値*円相場</t>
        </r>
      </text>
    </comment>
    <comment ref="AI8" authorId="0" shapeId="0" xr:uid="{FF620114-B48A-447A-9A93-799B6932561D}">
      <text>
        <r>
          <rPr>
            <b/>
            <sz val="9"/>
            <color indexed="81"/>
            <rFont val="MS P ゴシック"/>
            <family val="3"/>
            <charset val="128"/>
          </rPr>
          <t>税区分（AA）が3の場合､日本円（Ｅ）</t>
        </r>
      </text>
    </comment>
    <comment ref="AJ8" authorId="0" shapeId="0" xr:uid="{90C7D479-4328-409B-8B0C-E7940DE768C4}">
      <text>
        <r>
          <rPr>
            <b/>
            <sz val="9"/>
            <color indexed="81"/>
            <rFont val="MS P ゴシック"/>
            <family val="3"/>
            <charset val="128"/>
          </rPr>
          <t>資産Ｎｏ（Ｇ）→資産ページVlook円換算</t>
        </r>
      </text>
    </comment>
    <comment ref="AK8" authorId="0" shapeId="0" xr:uid="{05ECEBA9-3B2F-4F87-AA58-5D1ABF2971B6}">
      <text>
        <r>
          <rPr>
            <b/>
            <sz val="9"/>
            <color indexed="81"/>
            <rFont val="MS P ゴシック"/>
            <family val="3"/>
            <charset val="128"/>
          </rPr>
          <t>マスタ：マイナス項目からVlook</t>
        </r>
      </text>
    </comment>
    <comment ref="AL8" authorId="0" shapeId="0" xr:uid="{4FED98C4-9A58-468F-96A7-DAC413C815F4}">
      <text>
        <r>
          <rPr>
            <b/>
            <sz val="9"/>
            <color indexed="81"/>
            <rFont val="MS P ゴシック"/>
            <family val="3"/>
            <charset val="128"/>
          </rPr>
          <t>税区分フラグ(AJ)が1(税金発生取引）の場合→数量*ドル値*円相場</t>
        </r>
      </text>
    </comment>
    <comment ref="AO8" authorId="0" shapeId="0" xr:uid="{4A2D0C5E-0ADA-4771-819E-07C633A378D9}">
      <text>
        <r>
          <rPr>
            <b/>
            <sz val="9"/>
            <color indexed="81"/>
            <rFont val="MS P ゴシック"/>
            <family val="3"/>
            <charset val="128"/>
          </rPr>
          <t>税金発生取引の場合→総平均取得単価（AB3）*数量</t>
        </r>
      </text>
    </comment>
    <comment ref="AR8" authorId="0" shapeId="0" xr:uid="{C941D3D2-29AF-418A-879C-561E0777BC44}">
      <text>
        <r>
          <rPr>
            <b/>
            <sz val="9"/>
            <color indexed="81"/>
            <rFont val="MS P ゴシック"/>
            <family val="3"/>
            <charset val="128"/>
          </rPr>
          <t>iwao utsunomiya: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iwao utsunomiya</author>
  </authors>
  <commentList>
    <comment ref="G3" authorId="0" shapeId="0" xr:uid="{F4044506-CB40-410E-80A8-CB8B617695B8}">
      <text>
        <r>
          <rPr>
            <b/>
            <sz val="9"/>
            <color indexed="81"/>
            <rFont val="MS P ゴシック"/>
            <family val="3"/>
            <charset val="128"/>
          </rPr>
          <t>1:取得価格通常／税金発生しない
2:取得原価ゼロ／税金発生しない
3:取得価格通常／税金発生する</t>
        </r>
      </text>
    </comment>
    <comment ref="K3" authorId="0" shapeId="0" xr:uid="{F4D73ADA-47B4-46B8-A976-ED7E3124A096}">
      <text>
        <r>
          <rPr>
            <b/>
            <sz val="9"/>
            <color indexed="81"/>
            <rFont val="MS P ゴシック"/>
            <family val="3"/>
            <charset val="128"/>
          </rPr>
          <t>1：税金発生取引
2：費用
3：資産計上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D5CA127-FDCF-4000-9C5B-273D78120C5D}" keepAlive="1" name="クエリ - Solana 今日の価格" description="ブック内の 'Solana 今日の価格' クエリへの接続です。" type="5" refreshedVersion="7" background="1" saveData="1">
    <dbPr connection="Provider=Microsoft.Mashup.OleDb.1;Data Source=$Workbook$;Location=&quot;Solana 今日の価格&quot;;Extended Properties=&quot;&quot;" command="SELECT * FROM [Solana 今日の価格]"/>
  </connection>
</connections>
</file>

<file path=xl/sharedStrings.xml><?xml version="1.0" encoding="utf-8"?>
<sst xmlns="http://schemas.openxmlformats.org/spreadsheetml/2006/main" count="238" uniqueCount="159">
  <si>
    <t>日付</t>
    <rPh sb="0" eb="2">
      <t>ヒヅケ</t>
    </rPh>
    <phoneticPr fontId="4"/>
  </si>
  <si>
    <t>プラットフォーム</t>
    <phoneticPr fontId="4"/>
  </si>
  <si>
    <t>No</t>
    <phoneticPr fontId="4"/>
  </si>
  <si>
    <t>GST</t>
    <phoneticPr fontId="4"/>
  </si>
  <si>
    <t>GMT</t>
    <phoneticPr fontId="4"/>
  </si>
  <si>
    <t>SOL</t>
    <phoneticPr fontId="4"/>
  </si>
  <si>
    <t>+</t>
    <phoneticPr fontId="4"/>
  </si>
  <si>
    <t>-</t>
    <phoneticPr fontId="4"/>
  </si>
  <si>
    <t>ランニング</t>
  </si>
  <si>
    <t>ランニング</t>
    <phoneticPr fontId="4"/>
  </si>
  <si>
    <t>スニーカー売却</t>
    <rPh sb="5" eb="7">
      <t>バイキャク</t>
    </rPh>
    <phoneticPr fontId="4"/>
  </si>
  <si>
    <t>Gem売却</t>
    <rPh sb="3" eb="5">
      <t>バイキャク</t>
    </rPh>
    <phoneticPr fontId="4"/>
  </si>
  <si>
    <t>レベルUP</t>
  </si>
  <si>
    <t>Mint</t>
  </si>
  <si>
    <t>両替</t>
    <rPh sb="0" eb="2">
      <t>リョウガエ</t>
    </rPh>
    <phoneticPr fontId="4"/>
  </si>
  <si>
    <t>市場購入</t>
    <rPh sb="0" eb="2">
      <t>シジョウ</t>
    </rPh>
    <rPh sb="2" eb="4">
      <t>コウニュウ</t>
    </rPh>
    <phoneticPr fontId="4"/>
  </si>
  <si>
    <t>修理</t>
    <rPh sb="0" eb="2">
      <t>シュウリ</t>
    </rPh>
    <phoneticPr fontId="4"/>
  </si>
  <si>
    <t>レベルUP</t>
    <phoneticPr fontId="4"/>
  </si>
  <si>
    <t>ソケット解放</t>
    <rPh sb="4" eb="6">
      <t>カイホウ</t>
    </rPh>
    <phoneticPr fontId="4"/>
  </si>
  <si>
    <t>スニーカー購入</t>
    <rPh sb="5" eb="7">
      <t>コウニュウ</t>
    </rPh>
    <phoneticPr fontId="4"/>
  </si>
  <si>
    <t>Gem購入</t>
    <rPh sb="3" eb="5">
      <t>コウニュウ</t>
    </rPh>
    <phoneticPr fontId="4"/>
  </si>
  <si>
    <t>STEPN</t>
    <phoneticPr fontId="4"/>
  </si>
  <si>
    <t>海外取引所</t>
    <rPh sb="0" eb="2">
      <t>カイガイ</t>
    </rPh>
    <rPh sb="2" eb="5">
      <t>トリヒキジョ</t>
    </rPh>
    <phoneticPr fontId="4"/>
  </si>
  <si>
    <t>行動l区分</t>
    <rPh sb="0" eb="2">
      <t>コウドウ</t>
    </rPh>
    <rPh sb="3" eb="5">
      <t>クブン</t>
    </rPh>
    <phoneticPr fontId="4"/>
  </si>
  <si>
    <t>内容</t>
    <rPh sb="0" eb="2">
      <t>ナイヨウ</t>
    </rPh>
    <phoneticPr fontId="4"/>
  </si>
  <si>
    <t>マイナス項目</t>
    <rPh sb="4" eb="6">
      <t>コウモク</t>
    </rPh>
    <phoneticPr fontId="4"/>
  </si>
  <si>
    <t>ブラス項目</t>
    <rPh sb="3" eb="5">
      <t>コウモク</t>
    </rPh>
    <phoneticPr fontId="4"/>
  </si>
  <si>
    <t>Fee</t>
    <phoneticPr fontId="4"/>
  </si>
  <si>
    <t>資産</t>
    <rPh sb="0" eb="2">
      <t>シサン</t>
    </rPh>
    <phoneticPr fontId="4"/>
  </si>
  <si>
    <t>資産フラグ</t>
    <rPh sb="0" eb="2">
      <t>シサン</t>
    </rPh>
    <phoneticPr fontId="4"/>
  </si>
  <si>
    <t>USDT</t>
    <phoneticPr fontId="4"/>
  </si>
  <si>
    <t>/USDT</t>
    <phoneticPr fontId="4"/>
  </si>
  <si>
    <t>/JPY</t>
    <phoneticPr fontId="4"/>
  </si>
  <si>
    <t>円相場</t>
    <rPh sb="0" eb="3">
      <t>エンソウバ</t>
    </rPh>
    <phoneticPr fontId="4"/>
  </si>
  <si>
    <t>購入</t>
    <rPh sb="0" eb="2">
      <t>コウニュウ</t>
    </rPh>
    <phoneticPr fontId="4"/>
  </si>
  <si>
    <t>円</t>
    <rPh sb="0" eb="1">
      <t>エン</t>
    </rPh>
    <phoneticPr fontId="4"/>
  </si>
  <si>
    <t>売却</t>
    <rPh sb="0" eb="2">
      <t>バイキャク</t>
    </rPh>
    <phoneticPr fontId="4"/>
  </si>
  <si>
    <t>Mint</t>
    <phoneticPr fontId="4"/>
  </si>
  <si>
    <t>損益</t>
    <rPh sb="0" eb="2">
      <t>ソンエキ</t>
    </rPh>
    <phoneticPr fontId="4"/>
  </si>
  <si>
    <t>フラグ</t>
    <phoneticPr fontId="4"/>
  </si>
  <si>
    <t>資産残高</t>
    <rPh sb="0" eb="2">
      <t>シサン</t>
    </rPh>
    <rPh sb="2" eb="4">
      <t>ザンダカ</t>
    </rPh>
    <phoneticPr fontId="4"/>
  </si>
  <si>
    <t>取引
No</t>
    <rPh sb="0" eb="2">
      <t>トリヒキ</t>
    </rPh>
    <phoneticPr fontId="4"/>
  </si>
  <si>
    <t>+ -
区分</t>
    <rPh sb="4" eb="6">
      <t>クブン</t>
    </rPh>
    <phoneticPr fontId="4"/>
  </si>
  <si>
    <t>円換算
損益</t>
    <rPh sb="0" eb="2">
      <t>エンカンサン</t>
    </rPh>
    <rPh sb="4" eb="6">
      <t>ソンエキ</t>
    </rPh>
    <phoneticPr fontId="4"/>
  </si>
  <si>
    <t>内容
+</t>
    <rPh sb="0" eb="2">
      <t>ナイヨウ</t>
    </rPh>
    <phoneticPr fontId="4"/>
  </si>
  <si>
    <t>資産No
+</t>
    <rPh sb="0" eb="2">
      <t>シサン</t>
    </rPh>
    <phoneticPr fontId="4"/>
  </si>
  <si>
    <t>GST
+</t>
    <phoneticPr fontId="4"/>
  </si>
  <si>
    <t>GMT
+</t>
    <phoneticPr fontId="4"/>
  </si>
  <si>
    <t>SOL
+</t>
    <phoneticPr fontId="4"/>
  </si>
  <si>
    <t>内容
-</t>
    <rPh sb="0" eb="2">
      <t>ナイヨウ</t>
    </rPh>
    <phoneticPr fontId="4"/>
  </si>
  <si>
    <t>資産No
-</t>
    <rPh sb="0" eb="2">
      <t>シサン</t>
    </rPh>
    <phoneticPr fontId="4"/>
  </si>
  <si>
    <t>GST
-</t>
    <phoneticPr fontId="4"/>
  </si>
  <si>
    <t>GMT
-</t>
    <phoneticPr fontId="4"/>
  </si>
  <si>
    <t>SOL
-</t>
    <phoneticPr fontId="4"/>
  </si>
  <si>
    <t>資産ﾌﾗｸﾞ
+</t>
    <rPh sb="0" eb="2">
      <t>シサン</t>
    </rPh>
    <phoneticPr fontId="4"/>
  </si>
  <si>
    <t>資産ﾌﾗｸﾞ
-</t>
    <rPh sb="0" eb="2">
      <t>シサン</t>
    </rPh>
    <phoneticPr fontId="4"/>
  </si>
  <si>
    <t>GST
$</t>
    <phoneticPr fontId="4"/>
  </si>
  <si>
    <t>GMT
$</t>
    <phoneticPr fontId="4"/>
  </si>
  <si>
    <t>SOL
$</t>
    <phoneticPr fontId="4"/>
  </si>
  <si>
    <t>消費
ｴﾈﾙｷﾞｰ</t>
    <rPh sb="0" eb="2">
      <t>ショウヒ</t>
    </rPh>
    <phoneticPr fontId="4"/>
  </si>
  <si>
    <t>GTS/
ｴﾈﾙｷﾞｰ</t>
    <phoneticPr fontId="4"/>
  </si>
  <si>
    <t>プラス
Key</t>
    <phoneticPr fontId="4"/>
  </si>
  <si>
    <t>マイナス
Key</t>
    <phoneticPr fontId="4"/>
  </si>
  <si>
    <t>収入</t>
    <rPh sb="0" eb="2">
      <t>シュウニュウ</t>
    </rPh>
    <phoneticPr fontId="4"/>
  </si>
  <si>
    <t>費用</t>
    <rPh sb="0" eb="2">
      <t>ヒヨウ</t>
    </rPh>
    <phoneticPr fontId="4"/>
  </si>
  <si>
    <t>累計</t>
    <rPh sb="0" eb="2">
      <t>ルイケイ</t>
    </rPh>
    <phoneticPr fontId="4"/>
  </si>
  <si>
    <t>収入内訳</t>
    <rPh sb="0" eb="2">
      <t>シュウニュウ</t>
    </rPh>
    <rPh sb="2" eb="4">
      <t>ウチワケ</t>
    </rPh>
    <phoneticPr fontId="4"/>
  </si>
  <si>
    <t>費用内訳</t>
    <rPh sb="0" eb="2">
      <t>ヒヨウ</t>
    </rPh>
    <rPh sb="2" eb="4">
      <t>ウチワケ</t>
    </rPh>
    <phoneticPr fontId="4"/>
  </si>
  <si>
    <t>原資回収</t>
    <rPh sb="0" eb="2">
      <t>ゲンシ</t>
    </rPh>
    <rPh sb="2" eb="4">
      <t>カイシュウ</t>
    </rPh>
    <phoneticPr fontId="4"/>
  </si>
  <si>
    <t>消費ｴﾅｼﾞｰ</t>
    <rPh sb="0" eb="2">
      <t>ショウヒ</t>
    </rPh>
    <phoneticPr fontId="4"/>
  </si>
  <si>
    <t>最大ｴﾅｼﾞｰ</t>
    <rPh sb="0" eb="2">
      <t>サイダイ</t>
    </rPh>
    <phoneticPr fontId="4"/>
  </si>
  <si>
    <t>月収</t>
    <rPh sb="0" eb="2">
      <t>ゲッシュウ</t>
    </rPh>
    <phoneticPr fontId="4"/>
  </si>
  <si>
    <t>必要日数</t>
    <rPh sb="0" eb="2">
      <t>ヒツヨウ</t>
    </rPh>
    <rPh sb="2" eb="4">
      <t>ニッスウ</t>
    </rPh>
    <phoneticPr fontId="4"/>
  </si>
  <si>
    <t>回収日</t>
    <rPh sb="0" eb="2">
      <t>カイシュウ</t>
    </rPh>
    <rPh sb="2" eb="3">
      <t>ビ</t>
    </rPh>
    <phoneticPr fontId="4"/>
  </si>
  <si>
    <t>Spending</t>
    <phoneticPr fontId="4"/>
  </si>
  <si>
    <t>Wallet</t>
    <phoneticPr fontId="4"/>
  </si>
  <si>
    <t>USDC</t>
    <phoneticPr fontId="4"/>
  </si>
  <si>
    <t>ドル換算</t>
    <rPh sb="2" eb="4">
      <t>カンサン</t>
    </rPh>
    <phoneticPr fontId="4"/>
  </si>
  <si>
    <t>円換算</t>
    <rPh sb="0" eb="3">
      <t>エンカンサン</t>
    </rPh>
    <phoneticPr fontId="4"/>
  </si>
  <si>
    <t>JPY</t>
    <phoneticPr fontId="4"/>
  </si>
  <si>
    <t>相場</t>
    <rPh sb="0" eb="2">
      <t>ソウバ</t>
    </rPh>
    <phoneticPr fontId="4"/>
  </si>
  <si>
    <t>ウオレット</t>
    <phoneticPr fontId="4"/>
  </si>
  <si>
    <t>【STEPN】ミント計算機</t>
    <rPh sb="10" eb="13">
      <t>ケイサンキ</t>
    </rPh>
    <phoneticPr fontId="4"/>
  </si>
  <si>
    <t>$</t>
    <phoneticPr fontId="4"/>
  </si>
  <si>
    <t>\</t>
    <phoneticPr fontId="4"/>
  </si>
  <si>
    <t>区分</t>
    <rPh sb="0" eb="2">
      <t>クブン</t>
    </rPh>
    <phoneticPr fontId="4"/>
  </si>
  <si>
    <t>費用計</t>
    <rPh sb="0" eb="3">
      <t>ヒヨウケイ</t>
    </rPh>
    <phoneticPr fontId="4"/>
  </si>
  <si>
    <t>レベル上げ</t>
    <rPh sb="3" eb="4">
      <t>ア</t>
    </rPh>
    <phoneticPr fontId="4"/>
  </si>
  <si>
    <t>スニーカー販売日</t>
    <rPh sb="5" eb="8">
      <t>ハンバイビ</t>
    </rPh>
    <phoneticPr fontId="4"/>
  </si>
  <si>
    <t>ペイライン</t>
    <phoneticPr fontId="4"/>
  </si>
  <si>
    <t>ミント</t>
    <phoneticPr fontId="4"/>
  </si>
  <si>
    <t>売価</t>
    <rPh sb="0" eb="2">
      <t>バイカ</t>
    </rPh>
    <phoneticPr fontId="4"/>
  </si>
  <si>
    <t>利益</t>
    <rPh sb="0" eb="2">
      <t>リエキ</t>
    </rPh>
    <phoneticPr fontId="4"/>
  </si>
  <si>
    <t>資産No計算</t>
    <rPh sb="0" eb="2">
      <t>シサン</t>
    </rPh>
    <rPh sb="4" eb="6">
      <t>ケイサン</t>
    </rPh>
    <phoneticPr fontId="4"/>
  </si>
  <si>
    <t>税区分</t>
    <rPh sb="0" eb="3">
      <t>ゼイクブン</t>
    </rPh>
    <phoneticPr fontId="4"/>
  </si>
  <si>
    <t>円換算損益計算</t>
    <rPh sb="0" eb="3">
      <t>エンカンサン</t>
    </rPh>
    <rPh sb="3" eb="5">
      <t>ソンエキ</t>
    </rPh>
    <rPh sb="5" eb="7">
      <t>ケイサン</t>
    </rPh>
    <phoneticPr fontId="4"/>
  </si>
  <si>
    <t>損益頁詳細用</t>
    <rPh sb="0" eb="2">
      <t>ソンエキ</t>
    </rPh>
    <rPh sb="2" eb="3">
      <t>ペイジ</t>
    </rPh>
    <rPh sb="3" eb="5">
      <t>ショウサイ</t>
    </rPh>
    <rPh sb="5" eb="6">
      <t>ヨウ</t>
    </rPh>
    <phoneticPr fontId="4"/>
  </si>
  <si>
    <t>取得原価計算</t>
    <rPh sb="0" eb="2">
      <t>シュトク</t>
    </rPh>
    <rPh sb="2" eb="4">
      <t>ゲンカ</t>
    </rPh>
    <rPh sb="4" eb="6">
      <t>ケイサン</t>
    </rPh>
    <phoneticPr fontId="4"/>
  </si>
  <si>
    <t>税区分ﾌﾗｸﾞ</t>
    <rPh sb="0" eb="3">
      <t>ゼイクブン</t>
    </rPh>
    <phoneticPr fontId="4"/>
  </si>
  <si>
    <t>GST
価額</t>
    <rPh sb="4" eb="6">
      <t>カガク</t>
    </rPh>
    <phoneticPr fontId="4"/>
  </si>
  <si>
    <t>GMT
価額</t>
    <rPh sb="4" eb="6">
      <t>カガク</t>
    </rPh>
    <phoneticPr fontId="4"/>
  </si>
  <si>
    <t>SOL
価額</t>
    <rPh sb="4" eb="6">
      <t>カガク</t>
    </rPh>
    <phoneticPr fontId="4"/>
  </si>
  <si>
    <t>GST
数量</t>
    <rPh sb="4" eb="6">
      <t>スウリョウ</t>
    </rPh>
    <phoneticPr fontId="4"/>
  </si>
  <si>
    <t>GMT
数量</t>
    <rPh sb="4" eb="6">
      <t>スウリョウ</t>
    </rPh>
    <phoneticPr fontId="4"/>
  </si>
  <si>
    <t>SOL
数量</t>
    <rPh sb="4" eb="6">
      <t>スウリョウ</t>
    </rPh>
    <phoneticPr fontId="4"/>
  </si>
  <si>
    <t>価額合計</t>
    <rPh sb="0" eb="2">
      <t>カガク</t>
    </rPh>
    <rPh sb="2" eb="4">
      <t>ゴウケイ</t>
    </rPh>
    <phoneticPr fontId="4"/>
  </si>
  <si>
    <t>数量合計</t>
    <rPh sb="0" eb="2">
      <t>スウリョウ</t>
    </rPh>
    <rPh sb="2" eb="4">
      <t>ゴウケイ</t>
    </rPh>
    <phoneticPr fontId="4"/>
  </si>
  <si>
    <t>総平均取得単価</t>
    <rPh sb="0" eb="3">
      <t>ソウヘイキン</t>
    </rPh>
    <rPh sb="3" eb="7">
      <t>シュトクタンカ</t>
    </rPh>
    <phoneticPr fontId="4"/>
  </si>
  <si>
    <t>ランニング等</t>
    <rPh sb="5" eb="6">
      <t>トウ</t>
    </rPh>
    <phoneticPr fontId="4"/>
  </si>
  <si>
    <t>ゼロ円</t>
    <rPh sb="2" eb="3">
      <t>エン</t>
    </rPh>
    <phoneticPr fontId="4"/>
  </si>
  <si>
    <t>スニーカー</t>
    <phoneticPr fontId="4"/>
  </si>
  <si>
    <t>Gem</t>
    <phoneticPr fontId="4"/>
  </si>
  <si>
    <t>〃</t>
    <phoneticPr fontId="4"/>
  </si>
  <si>
    <t>STEPNへ入金</t>
    <rPh sb="6" eb="8">
      <t>ニュウキン</t>
    </rPh>
    <phoneticPr fontId="4"/>
  </si>
  <si>
    <t>STEPNから送金</t>
    <rPh sb="7" eb="9">
      <t>ソウキン</t>
    </rPh>
    <phoneticPr fontId="4"/>
  </si>
  <si>
    <t>送金時の時価を取得原価としています。</t>
    <rPh sb="0" eb="3">
      <t>ソウキンジ</t>
    </rPh>
    <rPh sb="4" eb="6">
      <t>ジカ</t>
    </rPh>
    <rPh sb="7" eb="9">
      <t>シュトク</t>
    </rPh>
    <rPh sb="9" eb="11">
      <t>ゲンカ</t>
    </rPh>
    <phoneticPr fontId="4"/>
  </si>
  <si>
    <t>調整が必要な場合は､海外取引所の方の計算で調整してください</t>
    <rPh sb="0" eb="2">
      <t>チョウセイ</t>
    </rPh>
    <rPh sb="3" eb="5">
      <t>ヒツヨウ</t>
    </rPh>
    <rPh sb="6" eb="8">
      <t>バアイ</t>
    </rPh>
    <rPh sb="10" eb="12">
      <t>カイガイ</t>
    </rPh>
    <rPh sb="12" eb="15">
      <t>トリヒキジョ</t>
    </rPh>
    <rPh sb="16" eb="17">
      <t>ホウ</t>
    </rPh>
    <rPh sb="18" eb="20">
      <t>ケイサン</t>
    </rPh>
    <rPh sb="21" eb="23">
      <t>チョウセイ</t>
    </rPh>
    <phoneticPr fontId="4"/>
  </si>
  <si>
    <t>海外取引所１００００円で購入の1SOLをSTEPNに送金</t>
    <rPh sb="0" eb="2">
      <t>カイガイ</t>
    </rPh>
    <rPh sb="2" eb="5">
      <t>トリヒキジョ</t>
    </rPh>
    <rPh sb="10" eb="11">
      <t>エン</t>
    </rPh>
    <rPh sb="12" eb="14">
      <t>コウニュウ</t>
    </rPh>
    <rPh sb="26" eb="28">
      <t>ソウキン</t>
    </rPh>
    <phoneticPr fontId="4"/>
  </si>
  <si>
    <t>送金時のSOL時価は６０００円の場合</t>
    <rPh sb="0" eb="3">
      <t>ソウキンジ</t>
    </rPh>
    <rPh sb="7" eb="9">
      <t>ジカ</t>
    </rPh>
    <rPh sb="14" eb="15">
      <t>エン</t>
    </rPh>
    <rPh sb="16" eb="18">
      <t>バアイ</t>
    </rPh>
    <phoneticPr fontId="4"/>
  </si>
  <si>
    <t>海外取引所の方の計算で４０００円の損失（6000-10000）と計算</t>
    <rPh sb="0" eb="2">
      <t>カイガイ</t>
    </rPh>
    <rPh sb="2" eb="5">
      <t>トリヒキジョ</t>
    </rPh>
    <rPh sb="6" eb="7">
      <t>ホウ</t>
    </rPh>
    <rPh sb="8" eb="10">
      <t>ケイサン</t>
    </rPh>
    <rPh sb="15" eb="16">
      <t>エン</t>
    </rPh>
    <rPh sb="17" eb="19">
      <t>ソンシツ</t>
    </rPh>
    <rPh sb="32" eb="34">
      <t>ケイサン</t>
    </rPh>
    <phoneticPr fontId="4"/>
  </si>
  <si>
    <t>SOLを売って､ＳＴＥＰＮに送金したってイメージ</t>
    <rPh sb="4" eb="5">
      <t>ウ</t>
    </rPh>
    <rPh sb="14" eb="16">
      <t>ソウキン</t>
    </rPh>
    <phoneticPr fontId="4"/>
  </si>
  <si>
    <t>「+」の税対象取引計算</t>
    <phoneticPr fontId="4"/>
  </si>
  <si>
    <t>「-」の税対象取引計算</t>
    <rPh sb="4" eb="7">
      <t>ゼイタイショウ</t>
    </rPh>
    <rPh sb="7" eb="9">
      <t>トリヒキ</t>
    </rPh>
    <rPh sb="9" eb="11">
      <t>ケイサン</t>
    </rPh>
    <phoneticPr fontId="4"/>
  </si>
  <si>
    <t>総平均法を採用していますので、過去の取引の取得原価が随時更新されます</t>
    <rPh sb="0" eb="4">
      <t>ソウヘイキンホウ</t>
    </rPh>
    <rPh sb="5" eb="7">
      <t>サイヨウ</t>
    </rPh>
    <rPh sb="15" eb="17">
      <t>カコ</t>
    </rPh>
    <rPh sb="18" eb="20">
      <t>トリヒキ</t>
    </rPh>
    <rPh sb="21" eb="25">
      <t>シュトクゲンカ</t>
    </rPh>
    <rPh sb="26" eb="28">
      <t>ズイジ</t>
    </rPh>
    <rPh sb="28" eb="30">
      <t>コウシン</t>
    </rPh>
    <phoneticPr fontId="4"/>
  </si>
  <si>
    <t>税区分フラグ</t>
    <rPh sb="0" eb="3">
      <t>ゼイクブン</t>
    </rPh>
    <phoneticPr fontId="4"/>
  </si>
  <si>
    <t>GST
収入価額</t>
    <rPh sb="4" eb="6">
      <t>シュウニュウ</t>
    </rPh>
    <rPh sb="6" eb="8">
      <t>カガク</t>
    </rPh>
    <phoneticPr fontId="4"/>
  </si>
  <si>
    <t>GMT
収入価額</t>
    <rPh sb="4" eb="6">
      <t>シュウニュウ</t>
    </rPh>
    <rPh sb="6" eb="8">
      <t>カガク</t>
    </rPh>
    <phoneticPr fontId="4"/>
  </si>
  <si>
    <t>SOL
収入価額</t>
    <rPh sb="4" eb="6">
      <t>シュウニュウ</t>
    </rPh>
    <rPh sb="6" eb="8">
      <t>カガク</t>
    </rPh>
    <phoneticPr fontId="4"/>
  </si>
  <si>
    <t>GST
取得原価</t>
    <rPh sb="4" eb="6">
      <t>シュトク</t>
    </rPh>
    <rPh sb="6" eb="8">
      <t>ゲンカ</t>
    </rPh>
    <phoneticPr fontId="4"/>
  </si>
  <si>
    <t>GMT
取得原価</t>
    <rPh sb="4" eb="6">
      <t>シュトク</t>
    </rPh>
    <rPh sb="6" eb="8">
      <t>ゲンカ</t>
    </rPh>
    <phoneticPr fontId="4"/>
  </si>
  <si>
    <t>SOL
取得原価</t>
    <rPh sb="4" eb="6">
      <t>シュトク</t>
    </rPh>
    <rPh sb="6" eb="8">
      <t>ゲンカ</t>
    </rPh>
    <phoneticPr fontId="4"/>
  </si>
  <si>
    <t>スニーカーの購入、GEMの購入、ミント費用は資産計上しています</t>
    <rPh sb="6" eb="8">
      <t>コウニュウ</t>
    </rPh>
    <rPh sb="13" eb="15">
      <t>コウニュウ</t>
    </rPh>
    <rPh sb="19" eb="21">
      <t>ヒヨウ</t>
    </rPh>
    <rPh sb="22" eb="24">
      <t>シサン</t>
    </rPh>
    <rPh sb="24" eb="26">
      <t>ケイジョウ</t>
    </rPh>
    <phoneticPr fontId="4"/>
  </si>
  <si>
    <t>収入計</t>
    <rPh sb="0" eb="2">
      <t>シュウニュウ</t>
    </rPh>
    <rPh sb="2" eb="3">
      <t>ケイ</t>
    </rPh>
    <phoneticPr fontId="4"/>
  </si>
  <si>
    <t>費用計</t>
    <rPh sb="0" eb="2">
      <t>ヒヨウ</t>
    </rPh>
    <rPh sb="2" eb="3">
      <t>ケイ</t>
    </rPh>
    <phoneticPr fontId="4"/>
  </si>
  <si>
    <t>ラン-修理</t>
    <rPh sb="3" eb="5">
      <t>シュウリ</t>
    </rPh>
    <phoneticPr fontId="4"/>
  </si>
  <si>
    <t>税計算
収入</t>
    <rPh sb="0" eb="2">
      <t>ゼイケイサン</t>
    </rPh>
    <rPh sb="3" eb="5">
      <t>シュウニュウ</t>
    </rPh>
    <phoneticPr fontId="4"/>
  </si>
  <si>
    <t>税計算
費用</t>
    <rPh sb="0" eb="2">
      <t>ゼイケイサン</t>
    </rPh>
    <rPh sb="3" eb="5">
      <t>ヒヨウ</t>
    </rPh>
    <phoneticPr fontId="4"/>
  </si>
  <si>
    <t>【税計算】収入</t>
    <rPh sb="1" eb="2">
      <t>ゼイ</t>
    </rPh>
    <rPh sb="2" eb="4">
      <t>ケイサン</t>
    </rPh>
    <rPh sb="5" eb="7">
      <t>シュウニュウ</t>
    </rPh>
    <phoneticPr fontId="4"/>
  </si>
  <si>
    <t>【税計算】費用</t>
    <rPh sb="1" eb="2">
      <t>ゼイ</t>
    </rPh>
    <rPh sb="2" eb="4">
      <t>ケイサン</t>
    </rPh>
    <rPh sb="5" eb="7">
      <t>ヒヨウ</t>
    </rPh>
    <phoneticPr fontId="4"/>
  </si>
  <si>
    <t>納税額目安(20％）</t>
    <rPh sb="0" eb="3">
      <t>ノウゼイガク</t>
    </rPh>
    <rPh sb="3" eb="5">
      <t>メヤス</t>
    </rPh>
    <phoneticPr fontId="4"/>
  </si>
  <si>
    <t>■日々の入力</t>
    <rPh sb="1" eb="3">
      <t>ヒビ</t>
    </rPh>
    <rPh sb="4" eb="6">
      <t>ニュウリョク</t>
    </rPh>
    <phoneticPr fontId="4"/>
  </si>
  <si>
    <t>←この色のところに入力してください</t>
    <rPh sb="3" eb="4">
      <t>イロ</t>
    </rPh>
    <rPh sb="9" eb="11">
      <t>ニュウリョク</t>
    </rPh>
    <phoneticPr fontId="4"/>
  </si>
  <si>
    <t>（それ以外の色には計算式が入っています）</t>
    <rPh sb="3" eb="5">
      <t>イガイ</t>
    </rPh>
    <rPh sb="6" eb="7">
      <t>イロ</t>
    </rPh>
    <rPh sb="9" eb="12">
      <t>ケイサンシキ</t>
    </rPh>
    <rPh sb="13" eb="14">
      <t>ハイ</t>
    </rPh>
    <phoneticPr fontId="4"/>
  </si>
  <si>
    <t>■税金の計算</t>
    <rPh sb="1" eb="3">
      <t>ゼイキン</t>
    </rPh>
    <rPh sb="4" eb="6">
      <t>ケイサン</t>
    </rPh>
    <phoneticPr fontId="4"/>
  </si>
  <si>
    <t>□取得原価の計算方法</t>
    <rPh sb="1" eb="5">
      <t>シュトクゲンカ</t>
    </rPh>
    <rPh sb="6" eb="10">
      <t>ケイサンホウホウ</t>
    </rPh>
    <phoneticPr fontId="4"/>
  </si>
  <si>
    <t>日々、過去の利益額が再計算されます</t>
    <rPh sb="0" eb="2">
      <t>ヒビ</t>
    </rPh>
    <rPh sb="3" eb="5">
      <t>カコ</t>
    </rPh>
    <rPh sb="6" eb="9">
      <t>リエキガク</t>
    </rPh>
    <rPh sb="10" eb="13">
      <t>サイケイサン</t>
    </rPh>
    <phoneticPr fontId="4"/>
  </si>
  <si>
    <t>□STPENへの送金・STEPNからの送金に関して</t>
    <rPh sb="8" eb="10">
      <t>ソウキン</t>
    </rPh>
    <rPh sb="19" eb="21">
      <t>ソウキン</t>
    </rPh>
    <rPh sb="22" eb="23">
      <t>カン</t>
    </rPh>
    <phoneticPr fontId="4"/>
  </si>
  <si>
    <t>例）</t>
    <rPh sb="0" eb="1">
      <t>レイ</t>
    </rPh>
    <phoneticPr fontId="4"/>
  </si>
  <si>
    <t>□スニーカー等の購入やミントに関して</t>
    <rPh sb="6" eb="7">
      <t>トウ</t>
    </rPh>
    <rPh sb="8" eb="10">
      <t>コウニュウ</t>
    </rPh>
    <rPh sb="15" eb="16">
      <t>カン</t>
    </rPh>
    <phoneticPr fontId="4"/>
  </si>
  <si>
    <t>（費用計上ではありません）</t>
    <rPh sb="1" eb="3">
      <t>ヒヨウ</t>
    </rPh>
    <rPh sb="3" eb="5">
      <t>ケイジョウ</t>
    </rPh>
    <phoneticPr fontId="4"/>
  </si>
  <si>
    <t>□スニーカー等の売却に関して</t>
    <rPh sb="6" eb="7">
      <t>トウ</t>
    </rPh>
    <rPh sb="8" eb="10">
      <t>バイキャク</t>
    </rPh>
    <rPh sb="11" eb="12">
      <t>カン</t>
    </rPh>
    <phoneticPr fontId="4"/>
  </si>
  <si>
    <t>見解によっては譲渡所得とする情報もありますが､このシートは雑所得として計算しています。</t>
    <rPh sb="0" eb="2">
      <t>ケンカイ</t>
    </rPh>
    <rPh sb="7" eb="11">
      <t>ジョウトショトク</t>
    </rPh>
    <rPh sb="14" eb="16">
      <t>ジョウホウ</t>
    </rPh>
    <rPh sb="29" eb="32">
      <t>ザツショトク</t>
    </rPh>
    <rPh sb="35" eb="37">
      <t>ケイサン</t>
    </rPh>
    <phoneticPr fontId="4"/>
  </si>
  <si>
    <t>■注意点</t>
    <rPh sb="1" eb="4">
      <t>チュウイテン</t>
    </rPh>
    <phoneticPr fontId="4"/>
  </si>
  <si>
    <t>税金計算を意識していますので､年初に新しいシートに引っ越してください。</t>
    <rPh sb="0" eb="4">
      <t>ゼイキンケイサン</t>
    </rPh>
    <rPh sb="5" eb="7">
      <t>イシキ</t>
    </rPh>
    <rPh sb="15" eb="17">
      <t>ネンショ</t>
    </rPh>
    <rPh sb="18" eb="19">
      <t>アタラ</t>
    </rPh>
    <rPh sb="25" eb="26">
      <t>ヒ</t>
    </rPh>
    <rPh sb="27" eb="28">
      <t>コ</t>
    </rPh>
    <phoneticPr fontId="4"/>
  </si>
  <si>
    <t>（このシートの使用は2022年いっぱい→2023年は新しいシートを使用する）</t>
    <rPh sb="7" eb="9">
      <t>シヨウ</t>
    </rPh>
    <rPh sb="14" eb="15">
      <t>ネン</t>
    </rPh>
    <rPh sb="24" eb="25">
      <t>ネン</t>
    </rPh>
    <rPh sb="26" eb="27">
      <t>アタラ</t>
    </rPh>
    <rPh sb="33" eb="35">
      <t>シヨウ</t>
    </rPh>
    <phoneticPr fontId="4"/>
  </si>
  <si>
    <t>両替で得る通貨の日本円時価*数量</t>
    <rPh sb="0" eb="2">
      <t>リョウガエ</t>
    </rPh>
    <rPh sb="3" eb="4">
      <t>エ</t>
    </rPh>
    <rPh sb="5" eb="7">
      <t>ツウカ</t>
    </rPh>
    <rPh sb="8" eb="11">
      <t>ニホンエン</t>
    </rPh>
    <rPh sb="11" eb="13">
      <t>ジカ</t>
    </rPh>
    <rPh sb="14" eb="16">
      <t>スウリョウ</t>
    </rPh>
    <phoneticPr fontId="4"/>
  </si>
  <si>
    <t>通貨を外国取引所等で購入した場合は購入時の日本円時価*数量</t>
    <rPh sb="0" eb="2">
      <t>ツウカ</t>
    </rPh>
    <rPh sb="3" eb="5">
      <t>ガイコク</t>
    </rPh>
    <rPh sb="5" eb="8">
      <t>トリヒキジョ</t>
    </rPh>
    <rPh sb="8" eb="9">
      <t>トウ</t>
    </rPh>
    <rPh sb="10" eb="12">
      <t>コウニュウ</t>
    </rPh>
    <rPh sb="14" eb="16">
      <t>バアイ</t>
    </rPh>
    <rPh sb="17" eb="20">
      <t>コウニュウジ</t>
    </rPh>
    <rPh sb="21" eb="24">
      <t>ニホンエン</t>
    </rPh>
    <rPh sb="24" eb="26">
      <t>ジカ</t>
    </rPh>
    <rPh sb="27" eb="29">
      <t>スウリョウ</t>
    </rPh>
    <phoneticPr fontId="4"/>
  </si>
  <si>
    <t>購入時の購入に使用した通貨の時価*数量</t>
    <rPh sb="0" eb="3">
      <t>コウニュウジ</t>
    </rPh>
    <rPh sb="4" eb="6">
      <t>コウニュウ</t>
    </rPh>
    <rPh sb="7" eb="9">
      <t>シヨウ</t>
    </rPh>
    <rPh sb="11" eb="13">
      <t>ツウカ</t>
    </rPh>
    <rPh sb="14" eb="16">
      <t>ジカ</t>
    </rPh>
    <rPh sb="17" eb="19">
      <t>スウリョウ</t>
    </rPh>
    <phoneticPr fontId="4"/>
  </si>
  <si>
    <t>ミントに使用した通貨の日本円時価*数量</t>
    <rPh sb="4" eb="6">
      <t>シヨウ</t>
    </rPh>
    <rPh sb="8" eb="10">
      <t>ツウカ</t>
    </rPh>
    <rPh sb="11" eb="14">
      <t>ニホンエン</t>
    </rPh>
    <rPh sb="14" eb="16">
      <t>ジカ</t>
    </rPh>
    <rPh sb="17" eb="19">
      <t>スウリョウ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</si>
</sst>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76" formatCode="0.00_ "/>
    <numFmt numFmtId="177" formatCode="0;;"/>
    <numFmt numFmtId="178" formatCode="m/dd\(aaa\)"/>
    <numFmt numFmtId="179" formatCode="#,##0;[Red]\-#,##0;\-"/>
    <numFmt numFmtId="180" formatCode="0.00;[Red]\-0.00;0.00"/>
    <numFmt numFmtId="181" formatCode="#,##0\ ;[Red]\-#,##0\ ;\-\ "/>
    <numFmt numFmtId="182" formatCode="#,##0.00;[Red]\-#,##0.00;\-"/>
    <numFmt numFmtId="183" formatCode="m/dd\(aaa\);;\-"/>
    <numFmt numFmtId="184" formatCode="0;;\-"/>
    <numFmt numFmtId="185" formatCode="\ \+* #,##0;&quot;▲&quot;* #,##0;\-"/>
    <numFmt numFmtId="186" formatCode="0.00_ ;;\-\ "/>
    <numFmt numFmtId="187" formatCode="#,##0_ ;[Red]\-#,##0\ ;\-"/>
    <numFmt numFmtId="188" formatCode="m/dd"/>
    <numFmt numFmtId="189" formatCode="0.0;\-0.0;\-"/>
    <numFmt numFmtId="190" formatCode="m/dd;;\-"/>
    <numFmt numFmtId="191" formatCode="0\ "/>
    <numFmt numFmtId="192" formatCode="0.00_);[Red]\(0.00\)"/>
    <numFmt numFmtId="193" formatCode="m/d"/>
    <numFmt numFmtId="194" formatCode="#,##0;[Red]&quot;▲&quot;#,##0"/>
  </numFmts>
  <fonts count="24"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rgb="FFFF0000"/>
      <name val="ＭＳ Ｐゴシック"/>
      <family val="2"/>
      <charset val="128"/>
    </font>
    <font>
      <sz val="10"/>
      <color theme="0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20"/>
      <color theme="1"/>
      <name val="ＭＳ Ｐゴシック"/>
      <family val="2"/>
      <charset val="128"/>
    </font>
    <font>
      <sz val="10"/>
      <color theme="0" tint="-0.1499984740745262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0" tint="-0.1499984740745262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0" tint="-0.14999847407452621"/>
      <name val="ＭＳ Ｐゴシック"/>
      <family val="2"/>
      <charset val="128"/>
    </font>
    <font>
      <sz val="10"/>
      <color theme="0" tint="-4.9989318521683403E-2"/>
      <name val="ＭＳ Ｐゴシック"/>
      <family val="3"/>
      <charset val="128"/>
    </font>
    <font>
      <sz val="10"/>
      <name val="ＭＳ Ｐゴシック"/>
      <family val="2"/>
      <charset val="128"/>
    </font>
  </fonts>
  <fills count="1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</fills>
  <borders count="31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double">
        <color theme="0" tint="-0.24994659260841701"/>
      </left>
      <right/>
      <top style="thin">
        <color theme="0" tint="-0.24994659260841701"/>
      </top>
      <bottom/>
      <diagonal/>
    </border>
    <border>
      <left/>
      <right style="double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4" borderId="1" xfId="0" applyFill="1" applyBorder="1" applyAlignment="1">
      <alignment horizontal="center" vertical="center"/>
    </xf>
    <xf numFmtId="176" fontId="0" fillId="3" borderId="1" xfId="0" applyNumberFormat="1" applyFill="1" applyBorder="1">
      <alignment vertical="center"/>
    </xf>
    <xf numFmtId="0" fontId="0" fillId="2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2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5" borderId="1" xfId="0" applyFill="1" applyBorder="1">
      <alignment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6" borderId="1" xfId="0" applyFill="1" applyBorder="1">
      <alignment vertical="center"/>
    </xf>
    <xf numFmtId="176" fontId="0" fillId="6" borderId="1" xfId="0" applyNumberFormat="1" applyFill="1" applyBorder="1" applyAlignment="1">
      <alignment vertical="center" shrinkToFit="1"/>
    </xf>
    <xf numFmtId="0" fontId="0" fillId="6" borderId="1" xfId="0" applyFill="1" applyBorder="1" applyAlignment="1">
      <alignment horizontal="center" vertical="center"/>
    </xf>
    <xf numFmtId="177" fontId="0" fillId="6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78" fontId="7" fillId="7" borderId="2" xfId="0" applyNumberFormat="1" applyFont="1" applyFill="1" applyBorder="1" applyAlignment="1">
      <alignment horizontal="center" vertical="center"/>
    </xf>
    <xf numFmtId="176" fontId="7" fillId="7" borderId="2" xfId="0" applyNumberFormat="1" applyFont="1" applyFill="1" applyBorder="1">
      <alignment vertical="center"/>
    </xf>
    <xf numFmtId="176" fontId="8" fillId="7" borderId="2" xfId="0" applyNumberFormat="1" applyFont="1" applyFill="1" applyBorder="1">
      <alignment vertical="center"/>
    </xf>
    <xf numFmtId="0" fontId="8" fillId="0" borderId="0" xfId="0" applyFont="1">
      <alignment vertical="center"/>
    </xf>
    <xf numFmtId="178" fontId="9" fillId="7" borderId="3" xfId="0" applyNumberFormat="1" applyFont="1" applyFill="1" applyBorder="1" applyAlignment="1">
      <alignment horizontal="center" vertical="center"/>
    </xf>
    <xf numFmtId="176" fontId="9" fillId="7" borderId="3" xfId="0" applyNumberFormat="1" applyFont="1" applyFill="1" applyBorder="1" applyAlignment="1">
      <alignment horizontal="right" vertical="center"/>
    </xf>
    <xf numFmtId="176" fontId="0" fillId="7" borderId="3" xfId="0" applyNumberFormat="1" applyFill="1" applyBorder="1" applyAlignment="1">
      <alignment horizontal="right" vertical="center"/>
    </xf>
    <xf numFmtId="178" fontId="0" fillId="3" borderId="1" xfId="0" applyNumberFormat="1" applyFill="1" applyBorder="1" applyAlignment="1">
      <alignment horizontal="center" vertical="center"/>
    </xf>
    <xf numFmtId="179" fontId="0" fillId="0" borderId="1" xfId="1" applyNumberFormat="1" applyFont="1" applyFill="1" applyBorder="1">
      <alignment vertical="center"/>
    </xf>
    <xf numFmtId="176" fontId="0" fillId="0" borderId="0" xfId="0" applyNumberFormat="1">
      <alignment vertical="center"/>
    </xf>
    <xf numFmtId="178" fontId="0" fillId="0" borderId="0" xfId="0" applyNumberFormat="1" applyAlignment="1">
      <alignment horizontal="center" vertical="center"/>
    </xf>
    <xf numFmtId="181" fontId="0" fillId="0" borderId="0" xfId="1" applyNumberFormat="1" applyFont="1" applyAlignment="1">
      <alignment horizontal="center" vertical="center"/>
    </xf>
    <xf numFmtId="181" fontId="0" fillId="5" borderId="1" xfId="1" applyNumberFormat="1" applyFont="1" applyFill="1" applyBorder="1" applyAlignment="1">
      <alignment horizontal="right" vertical="center"/>
    </xf>
    <xf numFmtId="181" fontId="0" fillId="5" borderId="1" xfId="1" applyNumberFormat="1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8" fontId="0" fillId="4" borderId="3" xfId="0" applyNumberFormat="1" applyFill="1" applyBorder="1" applyAlignment="1">
      <alignment horizontal="center" vertical="center"/>
    </xf>
    <xf numFmtId="178" fontId="0" fillId="2" borderId="3" xfId="0" applyNumberFormat="1" applyFill="1" applyBorder="1" applyAlignment="1">
      <alignment horizontal="center" vertical="center"/>
    </xf>
    <xf numFmtId="178" fontId="0" fillId="4" borderId="2" xfId="0" applyNumberFormat="1" applyFill="1" applyBorder="1" applyAlignment="1">
      <alignment horizontal="center" vertical="center"/>
    </xf>
    <xf numFmtId="178" fontId="0" fillId="2" borderId="2" xfId="0" applyNumberFormat="1" applyFill="1" applyBorder="1" applyAlignment="1">
      <alignment horizontal="center" vertical="center"/>
    </xf>
    <xf numFmtId="183" fontId="0" fillId="9" borderId="1" xfId="0" applyNumberFormat="1" applyFill="1" applyBorder="1" applyAlignment="1">
      <alignment horizontal="center" vertical="center"/>
    </xf>
    <xf numFmtId="182" fontId="0" fillId="9" borderId="1" xfId="1" applyNumberFormat="1" applyFont="1" applyFill="1" applyBorder="1">
      <alignment vertical="center"/>
    </xf>
    <xf numFmtId="184" fontId="0" fillId="10" borderId="1" xfId="0" applyNumberFormat="1" applyFill="1" applyBorder="1">
      <alignment vertical="center"/>
    </xf>
    <xf numFmtId="183" fontId="0" fillId="10" borderId="1" xfId="0" applyNumberFormat="1" applyFill="1" applyBorder="1" applyAlignment="1">
      <alignment horizontal="center" vertical="center"/>
    </xf>
    <xf numFmtId="182" fontId="0" fillId="10" borderId="1" xfId="1" applyNumberFormat="1" applyFont="1" applyFill="1" applyBorder="1">
      <alignment vertical="center"/>
    </xf>
    <xf numFmtId="179" fontId="0" fillId="10" borderId="1" xfId="1" applyNumberFormat="1" applyFont="1" applyFill="1" applyBorder="1">
      <alignment vertical="center"/>
    </xf>
    <xf numFmtId="179" fontId="0" fillId="9" borderId="1" xfId="1" applyNumberFormat="1" applyFont="1" applyFill="1" applyBorder="1">
      <alignment vertical="center"/>
    </xf>
    <xf numFmtId="185" fontId="3" fillId="0" borderId="1" xfId="0" applyNumberFormat="1" applyFont="1" applyFill="1" applyBorder="1">
      <alignment vertical="center"/>
    </xf>
    <xf numFmtId="0" fontId="0" fillId="11" borderId="0" xfId="0" applyFill="1" applyAlignment="1">
      <alignment horizontal="center" vertical="center"/>
    </xf>
    <xf numFmtId="38" fontId="0" fillId="11" borderId="0" xfId="1" applyFont="1" applyFill="1">
      <alignment vertical="center"/>
    </xf>
    <xf numFmtId="0" fontId="3" fillId="12" borderId="2" xfId="0" applyFont="1" applyFill="1" applyBorder="1" applyAlignment="1">
      <alignment horizontal="center" vertical="center"/>
    </xf>
    <xf numFmtId="0" fontId="10" fillId="12" borderId="3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top" wrapText="1"/>
    </xf>
    <xf numFmtId="178" fontId="0" fillId="5" borderId="2" xfId="0" applyNumberFormat="1" applyFill="1" applyBorder="1" applyAlignment="1">
      <alignment horizontal="center" vertical="top"/>
    </xf>
    <xf numFmtId="0" fontId="0" fillId="5" borderId="2" xfId="0" quotePrefix="1" applyFill="1" applyBorder="1" applyAlignment="1">
      <alignment horizontal="center" vertical="top" wrapText="1"/>
    </xf>
    <xf numFmtId="181" fontId="0" fillId="5" borderId="2" xfId="1" quotePrefix="1" applyNumberFormat="1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4" borderId="2" xfId="0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186" fontId="0" fillId="6" borderId="1" xfId="0" applyNumberFormat="1" applyFill="1" applyBorder="1" applyAlignment="1">
      <alignment vertical="center" shrinkToFit="1"/>
    </xf>
    <xf numFmtId="49" fontId="0" fillId="3" borderId="1" xfId="0" applyNumberFormat="1" applyFill="1" applyBorder="1" applyAlignment="1">
      <alignment horizontal="center" vertical="center"/>
    </xf>
    <xf numFmtId="49" fontId="0" fillId="3" borderId="1" xfId="0" quotePrefix="1" applyNumberFormat="1" applyFill="1" applyBorder="1" applyAlignment="1">
      <alignment horizontal="center" vertical="center"/>
    </xf>
    <xf numFmtId="178" fontId="0" fillId="7" borderId="2" xfId="0" applyNumberFormat="1" applyFill="1" applyBorder="1" applyAlignment="1">
      <alignment horizontal="center" vertical="center"/>
    </xf>
    <xf numFmtId="187" fontId="0" fillId="7" borderId="2" xfId="0" applyNumberFormat="1" applyFill="1" applyBorder="1" applyAlignment="1">
      <alignment horizontal="center" vertical="center"/>
    </xf>
    <xf numFmtId="187" fontId="0" fillId="7" borderId="5" xfId="0" applyNumberFormat="1" applyFill="1" applyBorder="1" applyAlignment="1">
      <alignment horizontal="center" vertical="center"/>
    </xf>
    <xf numFmtId="187" fontId="0" fillId="7" borderId="5" xfId="0" applyNumberFormat="1" applyFill="1" applyBorder="1" applyAlignment="1">
      <alignment horizontal="left" vertical="center"/>
    </xf>
    <xf numFmtId="178" fontId="0" fillId="7" borderId="3" xfId="0" applyNumberFormat="1" applyFill="1" applyBorder="1" applyAlignment="1">
      <alignment horizontal="center" vertical="center"/>
    </xf>
    <xf numFmtId="187" fontId="0" fillId="7" borderId="3" xfId="0" applyNumberFormat="1" applyFill="1" applyBorder="1">
      <alignment vertical="center"/>
    </xf>
    <xf numFmtId="187" fontId="0" fillId="7" borderId="1" xfId="0" applyNumberFormat="1" applyFill="1" applyBorder="1" applyAlignment="1">
      <alignment horizontal="center" vertical="center" shrinkToFit="1"/>
    </xf>
    <xf numFmtId="187" fontId="2" fillId="7" borderId="1" xfId="0" applyNumberFormat="1" applyFont="1" applyFill="1" applyBorder="1" applyAlignment="1">
      <alignment horizontal="center" vertical="center" shrinkToFit="1"/>
    </xf>
    <xf numFmtId="187" fontId="0" fillId="0" borderId="1" xfId="1" applyNumberFormat="1" applyFont="1" applyBorder="1">
      <alignment vertical="center"/>
    </xf>
    <xf numFmtId="187" fontId="0" fillId="0" borderId="1" xfId="0" applyNumberFormat="1" applyBorder="1">
      <alignment vertical="center"/>
    </xf>
    <xf numFmtId="187" fontId="0" fillId="0" borderId="1" xfId="0" applyNumberFormat="1" applyBorder="1" applyAlignment="1">
      <alignment horizontal="right" vertical="center"/>
    </xf>
    <xf numFmtId="189" fontId="0" fillId="3" borderId="1" xfId="0" applyNumberFormat="1" applyFill="1" applyBorder="1" applyAlignment="1">
      <alignment horizontal="right" vertical="center"/>
    </xf>
    <xf numFmtId="187" fontId="0" fillId="0" borderId="0" xfId="0" applyNumberFormat="1">
      <alignment vertical="center"/>
    </xf>
    <xf numFmtId="187" fontId="0" fillId="0" borderId="0" xfId="0" applyNumberFormat="1" applyAlignment="1">
      <alignment horizontal="center" vertical="center"/>
    </xf>
    <xf numFmtId="188" fontId="0" fillId="0" borderId="0" xfId="0" applyNumberFormat="1" applyAlignment="1">
      <alignment horizontal="center" vertical="center"/>
    </xf>
    <xf numFmtId="176" fontId="12" fillId="7" borderId="2" xfId="0" applyNumberFormat="1" applyFont="1" applyFill="1" applyBorder="1" applyAlignment="1">
      <alignment horizontal="center" vertical="center"/>
    </xf>
    <xf numFmtId="176" fontId="12" fillId="7" borderId="8" xfId="0" applyNumberFormat="1" applyFont="1" applyFill="1" applyBorder="1" applyAlignment="1">
      <alignment horizontal="center" vertical="center"/>
    </xf>
    <xf numFmtId="176" fontId="0" fillId="3" borderId="4" xfId="0" applyNumberFormat="1" applyFill="1" applyBorder="1">
      <alignment vertical="center"/>
    </xf>
    <xf numFmtId="176" fontId="12" fillId="7" borderId="9" xfId="0" applyNumberFormat="1" applyFont="1" applyFill="1" applyBorder="1" applyAlignment="1">
      <alignment horizontal="center" vertical="center"/>
    </xf>
    <xf numFmtId="176" fontId="12" fillId="7" borderId="10" xfId="0" applyNumberFormat="1" applyFont="1" applyFill="1" applyBorder="1" applyAlignment="1">
      <alignment horizontal="center" vertical="center"/>
    </xf>
    <xf numFmtId="176" fontId="12" fillId="7" borderId="11" xfId="0" applyNumberFormat="1" applyFont="1" applyFill="1" applyBorder="1" applyAlignment="1">
      <alignment horizontal="center" vertical="center"/>
    </xf>
    <xf numFmtId="176" fontId="0" fillId="3" borderId="7" xfId="0" applyNumberFormat="1" applyFill="1" applyBorder="1">
      <alignment vertical="center"/>
    </xf>
    <xf numFmtId="176" fontId="0" fillId="3" borderId="12" xfId="0" applyNumberFormat="1" applyFill="1" applyBorder="1">
      <alignment vertical="center"/>
    </xf>
    <xf numFmtId="178" fontId="8" fillId="0" borderId="0" xfId="0" applyNumberFormat="1" applyFont="1" applyAlignment="1">
      <alignment horizontal="center" vertical="center"/>
    </xf>
    <xf numFmtId="176" fontId="8" fillId="0" borderId="0" xfId="0" applyNumberFormat="1" applyFont="1">
      <alignment vertical="center"/>
    </xf>
    <xf numFmtId="176" fontId="13" fillId="7" borderId="8" xfId="0" applyNumberFormat="1" applyFont="1" applyFill="1" applyBorder="1">
      <alignment vertical="center"/>
    </xf>
    <xf numFmtId="176" fontId="13" fillId="7" borderId="13" xfId="0" applyNumberFormat="1" applyFont="1" applyFill="1" applyBorder="1">
      <alignment vertical="center"/>
    </xf>
    <xf numFmtId="176" fontId="13" fillId="7" borderId="14" xfId="0" applyNumberFormat="1" applyFont="1" applyFill="1" applyBorder="1">
      <alignment vertical="center"/>
    </xf>
    <xf numFmtId="176" fontId="13" fillId="7" borderId="15" xfId="0" applyNumberFormat="1" applyFont="1" applyFill="1" applyBorder="1">
      <alignment vertical="center"/>
    </xf>
    <xf numFmtId="176" fontId="13" fillId="7" borderId="9" xfId="0" applyNumberFormat="1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178" fontId="0" fillId="0" borderId="0" xfId="0" applyNumberFormat="1">
      <alignment vertical="center"/>
    </xf>
    <xf numFmtId="191" fontId="0" fillId="0" borderId="0" xfId="0" applyNumberFormat="1">
      <alignment vertical="center"/>
    </xf>
    <xf numFmtId="38" fontId="0" fillId="0" borderId="0" xfId="1" applyFont="1">
      <alignment vertical="center"/>
    </xf>
    <xf numFmtId="191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38" fontId="8" fillId="7" borderId="1" xfId="1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6" fillId="7" borderId="16" xfId="0" applyFont="1" applyFill="1" applyBorder="1" applyAlignment="1">
      <alignment horizontal="center" vertical="center"/>
    </xf>
    <xf numFmtId="38" fontId="17" fillId="0" borderId="16" xfId="1" applyFont="1" applyBorder="1" applyAlignment="1">
      <alignment horizontal="right" vertical="center" indent="1"/>
    </xf>
    <xf numFmtId="0" fontId="18" fillId="0" borderId="0" xfId="0" applyFont="1" applyAlignment="1"/>
    <xf numFmtId="191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191" fontId="19" fillId="0" borderId="17" xfId="0" applyNumberFormat="1" applyFont="1" applyBorder="1" applyAlignment="1">
      <alignment horizontal="center" vertical="center"/>
    </xf>
    <xf numFmtId="0" fontId="19" fillId="0" borderId="17" xfId="0" applyFont="1" applyBorder="1">
      <alignment vertical="center"/>
    </xf>
    <xf numFmtId="178" fontId="0" fillId="3" borderId="1" xfId="0" applyNumberFormat="1" applyFill="1" applyBorder="1">
      <alignment vertical="center"/>
    </xf>
    <xf numFmtId="191" fontId="0" fillId="3" borderId="1" xfId="0" applyNumberFormat="1" applyFill="1" applyBorder="1">
      <alignment vertical="center"/>
    </xf>
    <xf numFmtId="38" fontId="0" fillId="0" borderId="1" xfId="1" applyFont="1" applyBorder="1">
      <alignment vertical="center"/>
    </xf>
    <xf numFmtId="192" fontId="15" fillId="0" borderId="0" xfId="0" applyNumberFormat="1" applyFont="1">
      <alignment vertical="center"/>
    </xf>
    <xf numFmtId="192" fontId="15" fillId="0" borderId="17" xfId="0" applyNumberFormat="1" applyFont="1" applyBorder="1">
      <alignment vertical="center"/>
    </xf>
    <xf numFmtId="192" fontId="15" fillId="0" borderId="17" xfId="0" applyNumberFormat="1" applyFont="1" applyBorder="1" applyAlignment="1">
      <alignment horizontal="center" vertical="center"/>
    </xf>
    <xf numFmtId="38" fontId="15" fillId="0" borderId="17" xfId="1" applyFont="1" applyBorder="1">
      <alignment vertical="center"/>
    </xf>
    <xf numFmtId="186" fontId="0" fillId="0" borderId="6" xfId="0" applyNumberFormat="1" applyFill="1" applyBorder="1">
      <alignment vertical="center"/>
    </xf>
    <xf numFmtId="186" fontId="0" fillId="0" borderId="1" xfId="0" applyNumberFormat="1" applyFill="1" applyBorder="1">
      <alignment vertical="center"/>
    </xf>
    <xf numFmtId="186" fontId="0" fillId="0" borderId="4" xfId="0" applyNumberFormat="1" applyFill="1" applyBorder="1">
      <alignment vertical="center"/>
    </xf>
    <xf numFmtId="179" fontId="0" fillId="0" borderId="7" xfId="1" applyNumberFormat="1" applyFont="1" applyFill="1" applyBorder="1">
      <alignment vertical="center"/>
    </xf>
    <xf numFmtId="0" fontId="0" fillId="0" borderId="0" xfId="0" applyFill="1" applyBorder="1" applyAlignment="1">
      <alignment horizontal="center" vertical="top" wrapText="1"/>
    </xf>
    <xf numFmtId="176" fontId="0" fillId="0" borderId="0" xfId="0" applyNumberFormat="1" applyFill="1" applyBorder="1" applyAlignment="1">
      <alignment vertical="center" shrinkToFit="1"/>
    </xf>
    <xf numFmtId="0" fontId="0" fillId="0" borderId="0" xfId="0" applyFill="1">
      <alignment vertical="center"/>
    </xf>
    <xf numFmtId="0" fontId="20" fillId="0" borderId="0" xfId="0" applyFont="1" applyAlignment="1">
      <alignment horizontal="center" vertical="center"/>
    </xf>
    <xf numFmtId="178" fontId="20" fillId="0" borderId="0" xfId="0" applyNumberFormat="1" applyFont="1" applyAlignment="1">
      <alignment horizontal="center" vertical="center"/>
    </xf>
    <xf numFmtId="0" fontId="20" fillId="0" borderId="0" xfId="0" applyFont="1">
      <alignment vertical="center"/>
    </xf>
    <xf numFmtId="181" fontId="20" fillId="0" borderId="0" xfId="1" applyNumberFormat="1" applyFont="1" applyAlignment="1">
      <alignment horizontal="center" vertical="center"/>
    </xf>
    <xf numFmtId="0" fontId="20" fillId="0" borderId="0" xfId="0" applyFont="1" applyFill="1">
      <alignment vertical="center"/>
    </xf>
    <xf numFmtId="0" fontId="20" fillId="0" borderId="0" xfId="0" applyFont="1" applyAlignment="1">
      <alignment horizontal="left" vertical="center"/>
    </xf>
    <xf numFmtId="178" fontId="20" fillId="0" borderId="0" xfId="0" applyNumberFormat="1" applyFont="1" applyAlignment="1">
      <alignment horizontal="left" vertical="center"/>
    </xf>
    <xf numFmtId="181" fontId="20" fillId="0" borderId="0" xfId="1" applyNumberFormat="1" applyFont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0" fontId="21" fillId="0" borderId="0" xfId="0" applyFont="1" applyAlignment="1">
      <alignment horizontal="center" vertical="center"/>
    </xf>
    <xf numFmtId="181" fontId="0" fillId="0" borderId="0" xfId="1" applyNumberFormat="1" applyFont="1" applyFill="1" applyAlignment="1">
      <alignment horizontal="center" vertical="center"/>
    </xf>
    <xf numFmtId="181" fontId="20" fillId="0" borderId="0" xfId="1" applyNumberFormat="1" applyFont="1" applyFill="1" applyAlignment="1">
      <alignment horizontal="center" vertical="center"/>
    </xf>
    <xf numFmtId="181" fontId="20" fillId="0" borderId="0" xfId="1" applyNumberFormat="1" applyFont="1" applyFill="1" applyAlignment="1">
      <alignment horizontal="left" vertical="center"/>
    </xf>
    <xf numFmtId="181" fontId="0" fillId="0" borderId="1" xfId="1" applyNumberFormat="1" applyFont="1" applyFill="1" applyBorder="1" applyAlignment="1">
      <alignment horizontal="right" vertical="center"/>
    </xf>
    <xf numFmtId="181" fontId="0" fillId="8" borderId="2" xfId="1" quotePrefix="1" applyNumberFormat="1" applyFont="1" applyFill="1" applyBorder="1" applyAlignment="1">
      <alignment horizontal="center" vertical="top" wrapText="1"/>
    </xf>
    <xf numFmtId="0" fontId="22" fillId="0" borderId="0" xfId="0" applyFont="1" applyAlignment="1">
      <alignment horizontal="center" vertical="center"/>
    </xf>
    <xf numFmtId="180" fontId="22" fillId="0" borderId="0" xfId="0" applyNumberFormat="1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2" fillId="0" borderId="0" xfId="0" applyFont="1">
      <alignment vertical="center"/>
    </xf>
    <xf numFmtId="38" fontId="22" fillId="0" borderId="0" xfId="1" applyFont="1" applyFill="1">
      <alignment vertical="center"/>
    </xf>
    <xf numFmtId="38" fontId="22" fillId="11" borderId="23" xfId="1" applyFont="1" applyFill="1" applyBorder="1">
      <alignment vertical="center"/>
    </xf>
    <xf numFmtId="38" fontId="22" fillId="11" borderId="24" xfId="1" applyFont="1" applyFill="1" applyBorder="1">
      <alignment vertical="center"/>
    </xf>
    <xf numFmtId="38" fontId="22" fillId="11" borderId="22" xfId="1" applyFont="1" applyFill="1" applyBorder="1">
      <alignment vertical="center"/>
    </xf>
    <xf numFmtId="0" fontId="22" fillId="0" borderId="0" xfId="0" applyFont="1" applyFill="1">
      <alignment vertical="center"/>
    </xf>
    <xf numFmtId="38" fontId="22" fillId="0" borderId="0" xfId="1" applyFont="1">
      <alignment vertical="center"/>
    </xf>
    <xf numFmtId="38" fontId="22" fillId="11" borderId="16" xfId="1" applyFont="1" applyFill="1" applyBorder="1">
      <alignment vertical="center"/>
    </xf>
    <xf numFmtId="38" fontId="22" fillId="3" borderId="23" xfId="1" applyFont="1" applyFill="1" applyBorder="1">
      <alignment vertical="center"/>
    </xf>
    <xf numFmtId="38" fontId="22" fillId="3" borderId="24" xfId="1" applyFont="1" applyFill="1" applyBorder="1">
      <alignment vertical="center"/>
    </xf>
    <xf numFmtId="0" fontId="22" fillId="3" borderId="23" xfId="0" applyFont="1" applyFill="1" applyBorder="1">
      <alignment vertical="center"/>
    </xf>
    <xf numFmtId="0" fontId="22" fillId="3" borderId="24" xfId="0" applyFont="1" applyFill="1" applyBorder="1">
      <alignment vertical="center"/>
    </xf>
    <xf numFmtId="0" fontId="22" fillId="3" borderId="22" xfId="0" applyFont="1" applyFill="1" applyBorder="1">
      <alignment vertical="center"/>
    </xf>
    <xf numFmtId="38" fontId="22" fillId="0" borderId="20" xfId="1" applyFont="1" applyFill="1" applyBorder="1" applyAlignment="1">
      <alignment horizontal="right" vertical="center"/>
    </xf>
    <xf numFmtId="0" fontId="22" fillId="9" borderId="0" xfId="0" applyFont="1" applyFill="1" applyAlignment="1">
      <alignment horizontal="left" vertical="center"/>
    </xf>
    <xf numFmtId="180" fontId="22" fillId="3" borderId="0" xfId="0" applyNumberFormat="1" applyFont="1" applyFill="1" applyAlignment="1">
      <alignment horizontal="left" vertical="center"/>
    </xf>
    <xf numFmtId="38" fontId="22" fillId="3" borderId="0" xfId="1" applyFont="1" applyFill="1" applyAlignment="1">
      <alignment horizontal="left" vertical="center"/>
    </xf>
    <xf numFmtId="0" fontId="22" fillId="3" borderId="0" xfId="0" applyFont="1" applyFill="1" applyAlignment="1">
      <alignment horizontal="left" vertical="center"/>
    </xf>
    <xf numFmtId="38" fontId="22" fillId="9" borderId="0" xfId="1" applyFont="1" applyFill="1" applyAlignment="1">
      <alignment horizontal="left" vertical="center"/>
    </xf>
    <xf numFmtId="0" fontId="22" fillId="0" borderId="0" xfId="0" applyFont="1" applyAlignment="1">
      <alignment horizontal="center" vertical="top" wrapText="1" shrinkToFit="1"/>
    </xf>
    <xf numFmtId="180" fontId="22" fillId="0" borderId="0" xfId="0" applyNumberFormat="1" applyFont="1" applyAlignment="1">
      <alignment horizontal="right" vertical="top" wrapText="1"/>
    </xf>
    <xf numFmtId="180" fontId="22" fillId="0" borderId="0" xfId="0" applyNumberFormat="1" applyFont="1" applyAlignment="1">
      <alignment horizontal="right" vertical="top"/>
    </xf>
    <xf numFmtId="0" fontId="22" fillId="0" borderId="0" xfId="0" applyFont="1" applyAlignment="1">
      <alignment horizontal="center" vertical="top" wrapText="1"/>
    </xf>
    <xf numFmtId="38" fontId="22" fillId="0" borderId="0" xfId="1" applyFont="1" applyFill="1" applyAlignment="1">
      <alignment horizontal="center" vertical="top" wrapText="1"/>
    </xf>
    <xf numFmtId="0" fontId="22" fillId="0" borderId="0" xfId="0" applyFont="1" applyAlignment="1">
      <alignment horizontal="center" vertical="top"/>
    </xf>
    <xf numFmtId="38" fontId="22" fillId="0" borderId="0" xfId="1" applyFont="1" applyAlignment="1">
      <alignment horizontal="center" vertical="top"/>
    </xf>
    <xf numFmtId="0" fontId="22" fillId="0" borderId="0" xfId="0" applyFont="1" applyFill="1" applyBorder="1">
      <alignment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top"/>
    </xf>
    <xf numFmtId="187" fontId="0" fillId="7" borderId="3" xfId="0" applyNumberFormat="1" applyFill="1" applyBorder="1" applyAlignment="1">
      <alignment horizontal="center" vertical="center"/>
    </xf>
    <xf numFmtId="187" fontId="0" fillId="7" borderId="2" xfId="0" applyNumberFormat="1" applyFill="1" applyBorder="1" applyAlignment="1">
      <alignment horizontal="right" vertical="center"/>
    </xf>
    <xf numFmtId="187" fontId="0" fillId="7" borderId="8" xfId="0" applyNumberFormat="1" applyFill="1" applyBorder="1" applyAlignment="1">
      <alignment horizontal="center" vertical="center"/>
    </xf>
    <xf numFmtId="187" fontId="0" fillId="7" borderId="25" xfId="0" applyNumberFormat="1" applyFill="1" applyBorder="1">
      <alignment vertical="center"/>
    </xf>
    <xf numFmtId="187" fontId="0" fillId="0" borderId="4" xfId="0" applyNumberFormat="1" applyBorder="1">
      <alignment vertical="center"/>
    </xf>
    <xf numFmtId="187" fontId="0" fillId="7" borderId="6" xfId="0" applyNumberFormat="1" applyFill="1" applyBorder="1" applyAlignment="1">
      <alignment horizontal="center" vertical="center" shrinkToFit="1"/>
    </xf>
    <xf numFmtId="187" fontId="0" fillId="0" borderId="6" xfId="0" applyNumberFormat="1" applyBorder="1" applyAlignment="1">
      <alignment horizontal="right" vertical="center"/>
    </xf>
    <xf numFmtId="0" fontId="0" fillId="8" borderId="0" xfId="0" applyFill="1" applyBorder="1">
      <alignment vertical="center"/>
    </xf>
    <xf numFmtId="187" fontId="0" fillId="7" borderId="4" xfId="0" applyNumberFormat="1" applyFill="1" applyBorder="1" applyAlignment="1">
      <alignment horizontal="center" vertical="center" shrinkToFit="1"/>
    </xf>
    <xf numFmtId="187" fontId="0" fillId="0" borderId="4" xfId="0" applyNumberFormat="1" applyBorder="1" applyAlignment="1">
      <alignment horizontal="right" vertical="center"/>
    </xf>
    <xf numFmtId="188" fontId="0" fillId="7" borderId="5" xfId="0" applyNumberFormat="1" applyFill="1" applyBorder="1" applyAlignment="1">
      <alignment horizontal="center" vertical="center"/>
    </xf>
    <xf numFmtId="188" fontId="11" fillId="7" borderId="4" xfId="0" applyNumberFormat="1" applyFont="1" applyFill="1" applyBorder="1" applyAlignment="1">
      <alignment horizontal="center" vertical="center" shrinkToFit="1"/>
    </xf>
    <xf numFmtId="190" fontId="11" fillId="7" borderId="4" xfId="0" applyNumberFormat="1" applyFont="1" applyFill="1" applyBorder="1" applyAlignment="1">
      <alignment horizontal="right" vertical="center"/>
    </xf>
    <xf numFmtId="189" fontId="0" fillId="0" borderId="6" xfId="0" applyNumberFormat="1" applyBorder="1" applyAlignment="1">
      <alignment horizontal="right" vertical="center"/>
    </xf>
    <xf numFmtId="187" fontId="0" fillId="7" borderId="10" xfId="0" applyNumberFormat="1" applyFill="1" applyBorder="1" applyAlignment="1">
      <alignment horizontal="right" vertical="center"/>
    </xf>
    <xf numFmtId="187" fontId="0" fillId="7" borderId="26" xfId="0" applyNumberFormat="1" applyFill="1" applyBorder="1" applyAlignment="1">
      <alignment horizontal="center" vertical="center"/>
    </xf>
    <xf numFmtId="187" fontId="0" fillId="0" borderId="6" xfId="0" applyNumberFormat="1" applyBorder="1">
      <alignment vertical="center"/>
    </xf>
    <xf numFmtId="187" fontId="0" fillId="8" borderId="0" xfId="0" applyNumberFormat="1" applyFill="1" applyBorder="1" applyAlignment="1">
      <alignment horizontal="left" vertical="center"/>
    </xf>
    <xf numFmtId="187" fontId="0" fillId="8" borderId="0" xfId="0" applyNumberFormat="1" applyFill="1" applyBorder="1" applyAlignment="1">
      <alignment horizontal="center" vertical="center" shrinkToFit="1"/>
    </xf>
    <xf numFmtId="187" fontId="0" fillId="8" borderId="0" xfId="0" applyNumberFormat="1" applyFill="1" applyBorder="1" applyAlignment="1">
      <alignment horizontal="right" vertical="center"/>
    </xf>
    <xf numFmtId="187" fontId="0" fillId="8" borderId="0" xfId="0" applyNumberFormat="1" applyFill="1" applyBorder="1" applyAlignment="1">
      <alignment horizontal="center" vertical="center"/>
    </xf>
    <xf numFmtId="38" fontId="0" fillId="11" borderId="0" xfId="1" applyFont="1" applyFill="1" applyAlignment="1">
      <alignment horizontal="center" vertical="center"/>
    </xf>
    <xf numFmtId="178" fontId="12" fillId="7" borderId="1" xfId="0" applyNumberFormat="1" applyFont="1" applyFill="1" applyBorder="1" applyAlignment="1">
      <alignment horizontal="center" vertical="center"/>
    </xf>
    <xf numFmtId="191" fontId="12" fillId="7" borderId="1" xfId="0" applyNumberFormat="1" applyFont="1" applyFill="1" applyBorder="1" applyAlignment="1">
      <alignment horizontal="center" vertical="center"/>
    </xf>
    <xf numFmtId="0" fontId="16" fillId="7" borderId="18" xfId="0" applyFont="1" applyFill="1" applyBorder="1" applyAlignment="1">
      <alignment horizontal="center" vertical="center"/>
    </xf>
    <xf numFmtId="0" fontId="16" fillId="7" borderId="20" xfId="0" applyFont="1" applyFill="1" applyBorder="1" applyAlignment="1">
      <alignment horizontal="center" vertical="center"/>
    </xf>
    <xf numFmtId="38" fontId="17" fillId="0" borderId="16" xfId="1" applyFont="1" applyFill="1" applyBorder="1" applyAlignment="1">
      <alignment horizontal="right" vertical="center" indent="1"/>
    </xf>
    <xf numFmtId="194" fontId="17" fillId="0" borderId="16" xfId="1" applyNumberFormat="1" applyFont="1" applyFill="1" applyBorder="1" applyAlignment="1">
      <alignment horizontal="right" vertical="center" indent="1"/>
    </xf>
    <xf numFmtId="0" fontId="0" fillId="7" borderId="18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193" fontId="17" fillId="3" borderId="19" xfId="0" applyNumberFormat="1" applyFont="1" applyFill="1" applyBorder="1" applyAlignment="1">
      <alignment horizontal="right" vertical="center" indent="1"/>
    </xf>
    <xf numFmtId="193" fontId="17" fillId="3" borderId="21" xfId="0" applyNumberFormat="1" applyFont="1" applyFill="1" applyBorder="1" applyAlignment="1">
      <alignment horizontal="right" vertical="center" indent="1"/>
    </xf>
    <xf numFmtId="192" fontId="17" fillId="0" borderId="18" xfId="0" applyNumberFormat="1" applyFont="1" applyBorder="1" applyAlignment="1">
      <alignment horizontal="right" vertical="center" indent="1"/>
    </xf>
    <xf numFmtId="0" fontId="17" fillId="0" borderId="20" xfId="0" applyFont="1" applyBorder="1" applyAlignment="1">
      <alignment horizontal="right" vertical="center" indent="1"/>
    </xf>
    <xf numFmtId="176" fontId="17" fillId="3" borderId="16" xfId="0" applyNumberFormat="1" applyFont="1" applyFill="1" applyBorder="1" applyAlignment="1">
      <alignment horizontal="right" vertical="center" indent="1"/>
    </xf>
    <xf numFmtId="178" fontId="0" fillId="0" borderId="1" xfId="0" applyNumberForma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19" xfId="0" applyBorder="1">
      <alignment vertical="center"/>
    </xf>
    <xf numFmtId="0" fontId="0" fillId="0" borderId="29" xfId="0" applyBorder="1">
      <alignment vertical="center"/>
    </xf>
    <xf numFmtId="0" fontId="0" fillId="0" borderId="0" xfId="0" applyBorder="1">
      <alignment vertical="center"/>
    </xf>
    <xf numFmtId="0" fontId="0" fillId="0" borderId="30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2" xfId="0" applyBorder="1">
      <alignment vertical="center"/>
    </xf>
    <xf numFmtId="0" fontId="23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8">
    <dxf>
      <fill>
        <patternFill>
          <bgColor theme="1" tint="0.499984740745262"/>
        </patternFill>
      </fill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1FF14-A1D0-46A7-B5B7-BBF68ED31E09}">
  <dimension ref="B2:M53"/>
  <sheetViews>
    <sheetView showGridLines="0" tabSelected="1" workbookViewId="0">
      <selection activeCell="C54" sqref="C54"/>
    </sheetView>
  </sheetViews>
  <sheetFormatPr defaultColWidth="6.140625" defaultRowHeight="12"/>
  <sheetData>
    <row r="2" spans="2:3" ht="14.25">
      <c r="B2" s="25" t="s">
        <v>140</v>
      </c>
    </row>
    <row r="4" spans="2:3">
      <c r="B4" s="208"/>
      <c r="C4" t="s">
        <v>141</v>
      </c>
    </row>
    <row r="5" spans="2:3">
      <c r="C5" t="s">
        <v>142</v>
      </c>
    </row>
    <row r="9" spans="2:3" ht="14.25">
      <c r="B9" s="25" t="s">
        <v>152</v>
      </c>
    </row>
    <row r="11" spans="2:3">
      <c r="B11" t="s">
        <v>153</v>
      </c>
    </row>
    <row r="12" spans="2:3">
      <c r="B12" t="s">
        <v>154</v>
      </c>
    </row>
    <row r="16" spans="2:3" ht="14.25">
      <c r="B16" s="25" t="s">
        <v>143</v>
      </c>
    </row>
    <row r="18" spans="2:13">
      <c r="B18" s="207" t="s">
        <v>144</v>
      </c>
    </row>
    <row r="20" spans="2:13">
      <c r="C20" s="209" t="s">
        <v>14</v>
      </c>
      <c r="D20" s="210"/>
      <c r="E20" s="209" t="s">
        <v>155</v>
      </c>
      <c r="F20" s="210"/>
      <c r="G20" s="210"/>
      <c r="H20" s="210"/>
      <c r="I20" s="210"/>
      <c r="J20" s="210"/>
      <c r="K20" s="210"/>
      <c r="L20" s="210"/>
      <c r="M20" s="211"/>
    </row>
    <row r="21" spans="2:13">
      <c r="C21" s="215" t="s">
        <v>108</v>
      </c>
      <c r="D21" s="216"/>
      <c r="E21" s="215" t="s">
        <v>109</v>
      </c>
      <c r="F21" s="216"/>
      <c r="G21" s="216"/>
      <c r="H21" s="216"/>
      <c r="I21" s="216"/>
      <c r="J21" s="216"/>
      <c r="K21" s="216"/>
      <c r="L21" s="216"/>
      <c r="M21" s="217"/>
    </row>
    <row r="22" spans="2:13">
      <c r="C22" s="212" t="s">
        <v>15</v>
      </c>
      <c r="D22" s="213"/>
      <c r="E22" s="212" t="s">
        <v>156</v>
      </c>
      <c r="F22" s="213"/>
      <c r="G22" s="213"/>
      <c r="H22" s="213"/>
      <c r="I22" s="213"/>
      <c r="J22" s="213"/>
      <c r="K22" s="213"/>
      <c r="L22" s="213"/>
      <c r="M22" s="214"/>
    </row>
    <row r="23" spans="2:13">
      <c r="C23" s="215" t="s">
        <v>110</v>
      </c>
      <c r="D23" s="216"/>
      <c r="E23" s="215" t="s">
        <v>157</v>
      </c>
      <c r="F23" s="216"/>
      <c r="G23" s="216"/>
      <c r="H23" s="216"/>
      <c r="I23" s="216"/>
      <c r="J23" s="216"/>
      <c r="K23" s="216"/>
      <c r="L23" s="216"/>
      <c r="M23" s="217"/>
    </row>
    <row r="24" spans="2:13">
      <c r="C24" s="212" t="s">
        <v>111</v>
      </c>
      <c r="D24" s="213"/>
      <c r="E24" s="212" t="s">
        <v>112</v>
      </c>
      <c r="F24" s="213"/>
      <c r="G24" s="213"/>
      <c r="H24" s="213"/>
      <c r="I24" s="213"/>
      <c r="J24" s="213"/>
      <c r="K24" s="213"/>
      <c r="L24" s="213"/>
      <c r="M24" s="214"/>
    </row>
    <row r="25" spans="2:13">
      <c r="C25" s="215" t="s">
        <v>90</v>
      </c>
      <c r="D25" s="216"/>
      <c r="E25" s="215" t="s">
        <v>158</v>
      </c>
      <c r="F25" s="216"/>
      <c r="G25" s="216"/>
      <c r="H25" s="216"/>
      <c r="I25" s="216"/>
      <c r="J25" s="216"/>
      <c r="K25" s="216"/>
      <c r="L25" s="216"/>
      <c r="M25" s="217"/>
    </row>
    <row r="27" spans="2:13">
      <c r="C27" s="218" t="s">
        <v>123</v>
      </c>
    </row>
    <row r="29" spans="2:13">
      <c r="C29" t="s">
        <v>145</v>
      </c>
    </row>
    <row r="32" spans="2:13">
      <c r="B32" s="207" t="s">
        <v>146</v>
      </c>
    </row>
    <row r="34" spans="2:4">
      <c r="C34" t="s">
        <v>115</v>
      </c>
    </row>
    <row r="36" spans="2:4">
      <c r="C36" t="s">
        <v>116</v>
      </c>
    </row>
    <row r="38" spans="2:4">
      <c r="C38" t="s">
        <v>147</v>
      </c>
      <c r="D38" t="s">
        <v>117</v>
      </c>
    </row>
    <row r="39" spans="2:4">
      <c r="D39" t="s">
        <v>118</v>
      </c>
    </row>
    <row r="40" spans="2:4">
      <c r="D40" t="s">
        <v>119</v>
      </c>
    </row>
    <row r="41" spans="2:4">
      <c r="D41" t="s">
        <v>120</v>
      </c>
    </row>
    <row r="44" spans="2:4">
      <c r="B44" s="207" t="s">
        <v>148</v>
      </c>
    </row>
    <row r="46" spans="2:4">
      <c r="C46" t="s">
        <v>131</v>
      </c>
    </row>
    <row r="47" spans="2:4">
      <c r="C47" t="s">
        <v>149</v>
      </c>
    </row>
    <row r="51" spans="2:3">
      <c r="B51" s="207" t="s">
        <v>150</v>
      </c>
    </row>
    <row r="53" spans="2:3">
      <c r="C53" t="s">
        <v>151</v>
      </c>
    </row>
  </sheetData>
  <phoneticPr fontId="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394BD-C4A1-453F-B45F-40A6FFF7C1A2}">
  <sheetPr>
    <tabColor rgb="FFFFC000"/>
  </sheetPr>
  <dimension ref="A1:U53"/>
  <sheetViews>
    <sheetView showGridLines="0" workbookViewId="0">
      <pane ySplit="3" topLeftCell="A4" activePane="bottomLeft" state="frozen"/>
      <selection activeCell="J13" sqref="J13"/>
      <selection pane="bottomLeft" activeCell="A4" sqref="A4"/>
    </sheetView>
  </sheetViews>
  <sheetFormatPr defaultColWidth="8.140625" defaultRowHeight="12"/>
  <cols>
    <col min="1" max="1" width="8.7109375" style="32" bestFit="1" customWidth="1"/>
    <col min="2" max="8" width="8.140625" style="31"/>
    <col min="10" max="20" width="8.140625" style="31"/>
    <col min="21" max="21" width="10.7109375" style="31" bestFit="1" customWidth="1"/>
  </cols>
  <sheetData>
    <row r="1" spans="1:21" s="25" customFormat="1" ht="14.25">
      <c r="A1" s="86" t="s">
        <v>80</v>
      </c>
      <c r="B1" s="87"/>
      <c r="C1" s="87"/>
      <c r="D1" s="87"/>
      <c r="E1" s="87"/>
      <c r="F1" s="87"/>
      <c r="G1" s="87"/>
      <c r="H1" s="87"/>
      <c r="J1" s="87" t="s">
        <v>81</v>
      </c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</row>
    <row r="2" spans="1:21" s="25" customFormat="1" ht="14.25">
      <c r="A2" s="22" t="s">
        <v>0</v>
      </c>
      <c r="B2" s="23" t="s">
        <v>3</v>
      </c>
      <c r="C2" s="23" t="s">
        <v>4</v>
      </c>
      <c r="D2" s="23" t="s">
        <v>5</v>
      </c>
      <c r="E2" s="23" t="s">
        <v>30</v>
      </c>
      <c r="F2" s="24" t="s">
        <v>3</v>
      </c>
      <c r="G2" s="24" t="s">
        <v>4</v>
      </c>
      <c r="H2" s="24" t="s">
        <v>5</v>
      </c>
      <c r="J2" s="88" t="s">
        <v>74</v>
      </c>
      <c r="K2" s="89"/>
      <c r="L2" s="89"/>
      <c r="M2" s="90" t="s">
        <v>75</v>
      </c>
      <c r="N2" s="89"/>
      <c r="O2" s="89"/>
      <c r="P2" s="91"/>
      <c r="Q2" s="89" t="s">
        <v>77</v>
      </c>
      <c r="R2" s="89"/>
      <c r="S2" s="89"/>
      <c r="T2" s="89"/>
      <c r="U2" s="92" t="s">
        <v>78</v>
      </c>
    </row>
    <row r="3" spans="1:21" ht="14.25">
      <c r="A3" s="26"/>
      <c r="B3" s="27" t="s">
        <v>31</v>
      </c>
      <c r="C3" s="27" t="s">
        <v>31</v>
      </c>
      <c r="D3" s="27" t="s">
        <v>31</v>
      </c>
      <c r="E3" s="27" t="s">
        <v>32</v>
      </c>
      <c r="F3" s="28" t="s">
        <v>32</v>
      </c>
      <c r="G3" s="28" t="s">
        <v>32</v>
      </c>
      <c r="H3" s="28" t="s">
        <v>32</v>
      </c>
      <c r="J3" s="78" t="s">
        <v>3</v>
      </c>
      <c r="K3" s="78" t="s">
        <v>4</v>
      </c>
      <c r="L3" s="79" t="s">
        <v>5</v>
      </c>
      <c r="M3" s="81" t="s">
        <v>5</v>
      </c>
      <c r="N3" s="78" t="s">
        <v>3</v>
      </c>
      <c r="O3" s="78" t="s">
        <v>4</v>
      </c>
      <c r="P3" s="83" t="s">
        <v>76</v>
      </c>
      <c r="Q3" s="82" t="s">
        <v>5</v>
      </c>
      <c r="R3" s="78" t="s">
        <v>3</v>
      </c>
      <c r="S3" s="78" t="s">
        <v>4</v>
      </c>
      <c r="T3" s="79" t="s">
        <v>76</v>
      </c>
      <c r="U3" s="81" t="s">
        <v>79</v>
      </c>
    </row>
    <row r="4" spans="1:21">
      <c r="A4" s="29"/>
      <c r="B4" s="7"/>
      <c r="C4" s="7"/>
      <c r="D4" s="7"/>
      <c r="E4" s="7"/>
      <c r="F4" s="30">
        <f t="shared" ref="F4:H53" si="0">B4*$E4</f>
        <v>0</v>
      </c>
      <c r="G4" s="30">
        <f t="shared" si="0"/>
        <v>0</v>
      </c>
      <c r="H4" s="30">
        <f t="shared" si="0"/>
        <v>0</v>
      </c>
      <c r="J4" s="7"/>
      <c r="K4" s="7"/>
      <c r="L4" s="80"/>
      <c r="M4" s="84"/>
      <c r="N4" s="7"/>
      <c r="O4" s="7"/>
      <c r="P4" s="85"/>
      <c r="Q4" s="117">
        <f t="shared" ref="Q4:Q33" si="1">(L4+M4)*D4</f>
        <v>0</v>
      </c>
      <c r="R4" s="118">
        <f t="shared" ref="R4:R33" si="2">(J4+N4)*B4</f>
        <v>0</v>
      </c>
      <c r="S4" s="118">
        <f t="shared" ref="S4:S33" si="3">(K4+O4)*C4</f>
        <v>0</v>
      </c>
      <c r="T4" s="119">
        <f t="shared" ref="T4:T33" si="4">P4*1</f>
        <v>0</v>
      </c>
      <c r="U4" s="120">
        <f t="shared" ref="U4:U33" si="5">SUM(Q4:T4)*E4</f>
        <v>0</v>
      </c>
    </row>
    <row r="5" spans="1:21">
      <c r="A5" s="29"/>
      <c r="B5" s="7"/>
      <c r="C5" s="7"/>
      <c r="D5" s="7"/>
      <c r="E5" s="7"/>
      <c r="F5" s="30">
        <f t="shared" si="0"/>
        <v>0</v>
      </c>
      <c r="G5" s="30">
        <f t="shared" si="0"/>
        <v>0</v>
      </c>
      <c r="H5" s="30">
        <f t="shared" si="0"/>
        <v>0</v>
      </c>
      <c r="J5" s="7"/>
      <c r="K5" s="7"/>
      <c r="L5" s="80"/>
      <c r="M5" s="84"/>
      <c r="N5" s="7"/>
      <c r="O5" s="7"/>
      <c r="P5" s="85"/>
      <c r="Q5" s="117">
        <f t="shared" si="1"/>
        <v>0</v>
      </c>
      <c r="R5" s="118">
        <f t="shared" si="2"/>
        <v>0</v>
      </c>
      <c r="S5" s="118">
        <f t="shared" si="3"/>
        <v>0</v>
      </c>
      <c r="T5" s="119">
        <f t="shared" si="4"/>
        <v>0</v>
      </c>
      <c r="U5" s="120">
        <f t="shared" si="5"/>
        <v>0</v>
      </c>
    </row>
    <row r="6" spans="1:21">
      <c r="A6" s="29"/>
      <c r="B6" s="7"/>
      <c r="C6" s="7"/>
      <c r="D6" s="7"/>
      <c r="E6" s="7"/>
      <c r="F6" s="30">
        <f t="shared" si="0"/>
        <v>0</v>
      </c>
      <c r="G6" s="30">
        <f t="shared" si="0"/>
        <v>0</v>
      </c>
      <c r="H6" s="30">
        <f t="shared" si="0"/>
        <v>0</v>
      </c>
      <c r="J6" s="7"/>
      <c r="K6" s="7"/>
      <c r="L6" s="80"/>
      <c r="M6" s="84"/>
      <c r="N6" s="7"/>
      <c r="O6" s="7"/>
      <c r="P6" s="85"/>
      <c r="Q6" s="117">
        <f t="shared" si="1"/>
        <v>0</v>
      </c>
      <c r="R6" s="118">
        <f t="shared" si="2"/>
        <v>0</v>
      </c>
      <c r="S6" s="118">
        <f t="shared" si="3"/>
        <v>0</v>
      </c>
      <c r="T6" s="119">
        <f t="shared" si="4"/>
        <v>0</v>
      </c>
      <c r="U6" s="120">
        <f t="shared" si="5"/>
        <v>0</v>
      </c>
    </row>
    <row r="7" spans="1:21">
      <c r="A7" s="29"/>
      <c r="B7" s="7"/>
      <c r="C7" s="7"/>
      <c r="D7" s="7"/>
      <c r="E7" s="7"/>
      <c r="F7" s="30">
        <f t="shared" si="0"/>
        <v>0</v>
      </c>
      <c r="G7" s="30">
        <f t="shared" si="0"/>
        <v>0</v>
      </c>
      <c r="H7" s="30">
        <f t="shared" si="0"/>
        <v>0</v>
      </c>
      <c r="J7" s="7"/>
      <c r="K7" s="7"/>
      <c r="L7" s="80"/>
      <c r="M7" s="84"/>
      <c r="N7" s="7"/>
      <c r="O7" s="7"/>
      <c r="P7" s="85"/>
      <c r="Q7" s="117">
        <f t="shared" si="1"/>
        <v>0</v>
      </c>
      <c r="R7" s="118">
        <f t="shared" si="2"/>
        <v>0</v>
      </c>
      <c r="S7" s="118">
        <f t="shared" si="3"/>
        <v>0</v>
      </c>
      <c r="T7" s="119">
        <f t="shared" si="4"/>
        <v>0</v>
      </c>
      <c r="U7" s="120">
        <f t="shared" si="5"/>
        <v>0</v>
      </c>
    </row>
    <row r="8" spans="1:21">
      <c r="A8" s="29"/>
      <c r="B8" s="7"/>
      <c r="C8" s="7"/>
      <c r="D8" s="7"/>
      <c r="E8" s="7"/>
      <c r="F8" s="30">
        <f t="shared" si="0"/>
        <v>0</v>
      </c>
      <c r="G8" s="30">
        <f t="shared" si="0"/>
        <v>0</v>
      </c>
      <c r="H8" s="30">
        <f t="shared" si="0"/>
        <v>0</v>
      </c>
      <c r="J8" s="7"/>
      <c r="K8" s="7"/>
      <c r="L8" s="80"/>
      <c r="M8" s="84"/>
      <c r="N8" s="7"/>
      <c r="O8" s="7"/>
      <c r="P8" s="85"/>
      <c r="Q8" s="117">
        <f t="shared" si="1"/>
        <v>0</v>
      </c>
      <c r="R8" s="118">
        <f t="shared" si="2"/>
        <v>0</v>
      </c>
      <c r="S8" s="118">
        <f t="shared" si="3"/>
        <v>0</v>
      </c>
      <c r="T8" s="119">
        <f t="shared" si="4"/>
        <v>0</v>
      </c>
      <c r="U8" s="120">
        <f t="shared" si="5"/>
        <v>0</v>
      </c>
    </row>
    <row r="9" spans="1:21">
      <c r="A9" s="29"/>
      <c r="B9" s="7"/>
      <c r="C9" s="7"/>
      <c r="D9" s="7"/>
      <c r="E9" s="7"/>
      <c r="F9" s="30">
        <f t="shared" si="0"/>
        <v>0</v>
      </c>
      <c r="G9" s="30">
        <f t="shared" si="0"/>
        <v>0</v>
      </c>
      <c r="H9" s="30">
        <f t="shared" si="0"/>
        <v>0</v>
      </c>
      <c r="J9" s="7"/>
      <c r="K9" s="7"/>
      <c r="L9" s="80"/>
      <c r="M9" s="84"/>
      <c r="N9" s="7"/>
      <c r="O9" s="7"/>
      <c r="P9" s="85"/>
      <c r="Q9" s="117">
        <f t="shared" si="1"/>
        <v>0</v>
      </c>
      <c r="R9" s="118">
        <f t="shared" si="2"/>
        <v>0</v>
      </c>
      <c r="S9" s="118">
        <f t="shared" si="3"/>
        <v>0</v>
      </c>
      <c r="T9" s="119">
        <f t="shared" si="4"/>
        <v>0</v>
      </c>
      <c r="U9" s="120">
        <f t="shared" si="5"/>
        <v>0</v>
      </c>
    </row>
    <row r="10" spans="1:21">
      <c r="A10" s="29"/>
      <c r="B10" s="7"/>
      <c r="C10" s="7"/>
      <c r="D10" s="7"/>
      <c r="E10" s="7"/>
      <c r="F10" s="30">
        <f t="shared" si="0"/>
        <v>0</v>
      </c>
      <c r="G10" s="30">
        <f t="shared" si="0"/>
        <v>0</v>
      </c>
      <c r="H10" s="30">
        <f t="shared" si="0"/>
        <v>0</v>
      </c>
      <c r="J10" s="7"/>
      <c r="K10" s="7"/>
      <c r="L10" s="80"/>
      <c r="M10" s="84"/>
      <c r="N10" s="7"/>
      <c r="O10" s="7"/>
      <c r="P10" s="85"/>
      <c r="Q10" s="117">
        <f t="shared" si="1"/>
        <v>0</v>
      </c>
      <c r="R10" s="118">
        <f t="shared" si="2"/>
        <v>0</v>
      </c>
      <c r="S10" s="118">
        <f t="shared" si="3"/>
        <v>0</v>
      </c>
      <c r="T10" s="119">
        <f t="shared" si="4"/>
        <v>0</v>
      </c>
      <c r="U10" s="120">
        <f t="shared" si="5"/>
        <v>0</v>
      </c>
    </row>
    <row r="11" spans="1:21">
      <c r="A11" s="29"/>
      <c r="B11" s="7"/>
      <c r="C11" s="7"/>
      <c r="D11" s="7"/>
      <c r="E11" s="7"/>
      <c r="F11" s="30">
        <f t="shared" si="0"/>
        <v>0</v>
      </c>
      <c r="G11" s="30">
        <f t="shared" si="0"/>
        <v>0</v>
      </c>
      <c r="H11" s="30">
        <f t="shared" si="0"/>
        <v>0</v>
      </c>
      <c r="J11" s="7"/>
      <c r="K11" s="7"/>
      <c r="L11" s="80"/>
      <c r="M11" s="84"/>
      <c r="N11" s="7"/>
      <c r="O11" s="7"/>
      <c r="P11" s="85"/>
      <c r="Q11" s="117">
        <f t="shared" si="1"/>
        <v>0</v>
      </c>
      <c r="R11" s="118">
        <f t="shared" si="2"/>
        <v>0</v>
      </c>
      <c r="S11" s="118">
        <f t="shared" si="3"/>
        <v>0</v>
      </c>
      <c r="T11" s="119">
        <f t="shared" si="4"/>
        <v>0</v>
      </c>
      <c r="U11" s="120">
        <f t="shared" si="5"/>
        <v>0</v>
      </c>
    </row>
    <row r="12" spans="1:21">
      <c r="A12" s="29"/>
      <c r="B12" s="7"/>
      <c r="C12" s="7"/>
      <c r="D12" s="7"/>
      <c r="E12" s="7"/>
      <c r="F12" s="30">
        <f t="shared" si="0"/>
        <v>0</v>
      </c>
      <c r="G12" s="30">
        <f t="shared" si="0"/>
        <v>0</v>
      </c>
      <c r="H12" s="30">
        <f t="shared" si="0"/>
        <v>0</v>
      </c>
      <c r="J12" s="7"/>
      <c r="K12" s="7"/>
      <c r="L12" s="80"/>
      <c r="M12" s="84"/>
      <c r="N12" s="7"/>
      <c r="O12" s="7"/>
      <c r="P12" s="85"/>
      <c r="Q12" s="117">
        <f t="shared" si="1"/>
        <v>0</v>
      </c>
      <c r="R12" s="118">
        <f t="shared" si="2"/>
        <v>0</v>
      </c>
      <c r="S12" s="118">
        <f t="shared" si="3"/>
        <v>0</v>
      </c>
      <c r="T12" s="119">
        <f t="shared" si="4"/>
        <v>0</v>
      </c>
      <c r="U12" s="120">
        <f t="shared" si="5"/>
        <v>0</v>
      </c>
    </row>
    <row r="13" spans="1:21">
      <c r="A13" s="29"/>
      <c r="B13" s="7"/>
      <c r="C13" s="7"/>
      <c r="D13" s="7"/>
      <c r="E13" s="7"/>
      <c r="F13" s="30">
        <f t="shared" si="0"/>
        <v>0</v>
      </c>
      <c r="G13" s="30">
        <f t="shared" si="0"/>
        <v>0</v>
      </c>
      <c r="H13" s="30">
        <f t="shared" si="0"/>
        <v>0</v>
      </c>
      <c r="J13" s="7"/>
      <c r="K13" s="7"/>
      <c r="L13" s="80"/>
      <c r="M13" s="84"/>
      <c r="N13" s="7"/>
      <c r="O13" s="7"/>
      <c r="P13" s="85"/>
      <c r="Q13" s="117">
        <f t="shared" si="1"/>
        <v>0</v>
      </c>
      <c r="R13" s="118">
        <f t="shared" si="2"/>
        <v>0</v>
      </c>
      <c r="S13" s="118">
        <f t="shared" si="3"/>
        <v>0</v>
      </c>
      <c r="T13" s="119">
        <f t="shared" si="4"/>
        <v>0</v>
      </c>
      <c r="U13" s="120">
        <f t="shared" si="5"/>
        <v>0</v>
      </c>
    </row>
    <row r="14" spans="1:21">
      <c r="A14" s="29"/>
      <c r="B14" s="7"/>
      <c r="C14" s="7"/>
      <c r="D14" s="7"/>
      <c r="E14" s="7"/>
      <c r="F14" s="30">
        <f t="shared" si="0"/>
        <v>0</v>
      </c>
      <c r="G14" s="30">
        <f t="shared" si="0"/>
        <v>0</v>
      </c>
      <c r="H14" s="30">
        <f t="shared" si="0"/>
        <v>0</v>
      </c>
      <c r="J14" s="7"/>
      <c r="K14" s="7"/>
      <c r="L14" s="80"/>
      <c r="M14" s="84"/>
      <c r="N14" s="7"/>
      <c r="O14" s="7"/>
      <c r="P14" s="85"/>
      <c r="Q14" s="117">
        <f t="shared" si="1"/>
        <v>0</v>
      </c>
      <c r="R14" s="118">
        <f t="shared" si="2"/>
        <v>0</v>
      </c>
      <c r="S14" s="118">
        <f t="shared" si="3"/>
        <v>0</v>
      </c>
      <c r="T14" s="119">
        <f t="shared" si="4"/>
        <v>0</v>
      </c>
      <c r="U14" s="120">
        <f t="shared" si="5"/>
        <v>0</v>
      </c>
    </row>
    <row r="15" spans="1:21">
      <c r="A15" s="29"/>
      <c r="B15" s="7"/>
      <c r="C15" s="7"/>
      <c r="D15" s="7"/>
      <c r="E15" s="7"/>
      <c r="F15" s="30">
        <f t="shared" si="0"/>
        <v>0</v>
      </c>
      <c r="G15" s="30">
        <f t="shared" si="0"/>
        <v>0</v>
      </c>
      <c r="H15" s="30">
        <f t="shared" si="0"/>
        <v>0</v>
      </c>
      <c r="J15" s="7"/>
      <c r="K15" s="7"/>
      <c r="L15" s="80"/>
      <c r="M15" s="84"/>
      <c r="N15" s="7"/>
      <c r="O15" s="7"/>
      <c r="P15" s="85"/>
      <c r="Q15" s="117">
        <f t="shared" si="1"/>
        <v>0</v>
      </c>
      <c r="R15" s="118">
        <f t="shared" si="2"/>
        <v>0</v>
      </c>
      <c r="S15" s="118">
        <f t="shared" si="3"/>
        <v>0</v>
      </c>
      <c r="T15" s="119">
        <f t="shared" si="4"/>
        <v>0</v>
      </c>
      <c r="U15" s="120">
        <f t="shared" si="5"/>
        <v>0</v>
      </c>
    </row>
    <row r="16" spans="1:21">
      <c r="A16" s="29"/>
      <c r="B16" s="7"/>
      <c r="C16" s="7"/>
      <c r="D16" s="7"/>
      <c r="E16" s="7"/>
      <c r="F16" s="30">
        <f t="shared" si="0"/>
        <v>0</v>
      </c>
      <c r="G16" s="30">
        <f t="shared" si="0"/>
        <v>0</v>
      </c>
      <c r="H16" s="30">
        <f t="shared" si="0"/>
        <v>0</v>
      </c>
      <c r="J16" s="7"/>
      <c r="K16" s="7"/>
      <c r="L16" s="80"/>
      <c r="M16" s="84"/>
      <c r="N16" s="7"/>
      <c r="O16" s="7"/>
      <c r="P16" s="85"/>
      <c r="Q16" s="117">
        <f t="shared" si="1"/>
        <v>0</v>
      </c>
      <c r="R16" s="118">
        <f t="shared" si="2"/>
        <v>0</v>
      </c>
      <c r="S16" s="118">
        <f t="shared" si="3"/>
        <v>0</v>
      </c>
      <c r="T16" s="119">
        <f t="shared" si="4"/>
        <v>0</v>
      </c>
      <c r="U16" s="120">
        <f t="shared" si="5"/>
        <v>0</v>
      </c>
    </row>
    <row r="17" spans="1:21">
      <c r="A17" s="29"/>
      <c r="B17" s="7"/>
      <c r="C17" s="7"/>
      <c r="D17" s="7"/>
      <c r="E17" s="7"/>
      <c r="F17" s="30">
        <f t="shared" si="0"/>
        <v>0</v>
      </c>
      <c r="G17" s="30">
        <f t="shared" si="0"/>
        <v>0</v>
      </c>
      <c r="H17" s="30">
        <f t="shared" si="0"/>
        <v>0</v>
      </c>
      <c r="J17" s="7"/>
      <c r="K17" s="7"/>
      <c r="L17" s="80"/>
      <c r="M17" s="84"/>
      <c r="N17" s="7"/>
      <c r="O17" s="7"/>
      <c r="P17" s="85"/>
      <c r="Q17" s="117">
        <f t="shared" si="1"/>
        <v>0</v>
      </c>
      <c r="R17" s="118">
        <f t="shared" si="2"/>
        <v>0</v>
      </c>
      <c r="S17" s="118">
        <f t="shared" si="3"/>
        <v>0</v>
      </c>
      <c r="T17" s="119">
        <f t="shared" si="4"/>
        <v>0</v>
      </c>
      <c r="U17" s="120">
        <f t="shared" si="5"/>
        <v>0</v>
      </c>
    </row>
    <row r="18" spans="1:21">
      <c r="A18" s="29"/>
      <c r="B18" s="7"/>
      <c r="C18" s="7"/>
      <c r="D18" s="7"/>
      <c r="E18" s="7"/>
      <c r="F18" s="30">
        <f t="shared" si="0"/>
        <v>0</v>
      </c>
      <c r="G18" s="30">
        <f t="shared" si="0"/>
        <v>0</v>
      </c>
      <c r="H18" s="30">
        <f t="shared" si="0"/>
        <v>0</v>
      </c>
      <c r="J18" s="7"/>
      <c r="K18" s="7"/>
      <c r="L18" s="80"/>
      <c r="M18" s="84"/>
      <c r="N18" s="7"/>
      <c r="O18" s="7"/>
      <c r="P18" s="85"/>
      <c r="Q18" s="117">
        <f t="shared" si="1"/>
        <v>0</v>
      </c>
      <c r="R18" s="118">
        <f t="shared" si="2"/>
        <v>0</v>
      </c>
      <c r="S18" s="118">
        <f t="shared" si="3"/>
        <v>0</v>
      </c>
      <c r="T18" s="119">
        <f t="shared" si="4"/>
        <v>0</v>
      </c>
      <c r="U18" s="120">
        <f t="shared" si="5"/>
        <v>0</v>
      </c>
    </row>
    <row r="19" spans="1:21">
      <c r="A19" s="29"/>
      <c r="B19" s="7"/>
      <c r="C19" s="7"/>
      <c r="D19" s="7"/>
      <c r="E19" s="7"/>
      <c r="F19" s="30">
        <f t="shared" si="0"/>
        <v>0</v>
      </c>
      <c r="G19" s="30">
        <f t="shared" si="0"/>
        <v>0</v>
      </c>
      <c r="H19" s="30">
        <f t="shared" si="0"/>
        <v>0</v>
      </c>
      <c r="J19" s="7"/>
      <c r="K19" s="7"/>
      <c r="L19" s="80"/>
      <c r="M19" s="84"/>
      <c r="N19" s="7"/>
      <c r="O19" s="7"/>
      <c r="P19" s="85"/>
      <c r="Q19" s="117">
        <f t="shared" si="1"/>
        <v>0</v>
      </c>
      <c r="R19" s="118">
        <f t="shared" si="2"/>
        <v>0</v>
      </c>
      <c r="S19" s="118">
        <f t="shared" si="3"/>
        <v>0</v>
      </c>
      <c r="T19" s="119">
        <f t="shared" si="4"/>
        <v>0</v>
      </c>
      <c r="U19" s="120">
        <f t="shared" si="5"/>
        <v>0</v>
      </c>
    </row>
    <row r="20" spans="1:21">
      <c r="A20" s="29"/>
      <c r="B20" s="7"/>
      <c r="C20" s="7"/>
      <c r="D20" s="7"/>
      <c r="E20" s="7"/>
      <c r="F20" s="30">
        <f t="shared" si="0"/>
        <v>0</v>
      </c>
      <c r="G20" s="30">
        <f t="shared" si="0"/>
        <v>0</v>
      </c>
      <c r="H20" s="30">
        <f t="shared" si="0"/>
        <v>0</v>
      </c>
      <c r="J20" s="7"/>
      <c r="K20" s="7"/>
      <c r="L20" s="80"/>
      <c r="M20" s="84"/>
      <c r="N20" s="7"/>
      <c r="O20" s="7"/>
      <c r="P20" s="85"/>
      <c r="Q20" s="117">
        <f t="shared" si="1"/>
        <v>0</v>
      </c>
      <c r="R20" s="118">
        <f t="shared" si="2"/>
        <v>0</v>
      </c>
      <c r="S20" s="118">
        <f t="shared" si="3"/>
        <v>0</v>
      </c>
      <c r="T20" s="119">
        <f t="shared" si="4"/>
        <v>0</v>
      </c>
      <c r="U20" s="120">
        <f t="shared" si="5"/>
        <v>0</v>
      </c>
    </row>
    <row r="21" spans="1:21">
      <c r="A21" s="29"/>
      <c r="B21" s="7"/>
      <c r="C21" s="7"/>
      <c r="D21" s="7"/>
      <c r="E21" s="7"/>
      <c r="F21" s="30">
        <f t="shared" si="0"/>
        <v>0</v>
      </c>
      <c r="G21" s="30">
        <f t="shared" si="0"/>
        <v>0</v>
      </c>
      <c r="H21" s="30">
        <f t="shared" si="0"/>
        <v>0</v>
      </c>
      <c r="J21" s="7"/>
      <c r="K21" s="7"/>
      <c r="L21" s="80"/>
      <c r="M21" s="84"/>
      <c r="N21" s="7"/>
      <c r="O21" s="7"/>
      <c r="P21" s="85"/>
      <c r="Q21" s="117">
        <f t="shared" si="1"/>
        <v>0</v>
      </c>
      <c r="R21" s="118">
        <f t="shared" si="2"/>
        <v>0</v>
      </c>
      <c r="S21" s="118">
        <f t="shared" si="3"/>
        <v>0</v>
      </c>
      <c r="T21" s="119">
        <f t="shared" si="4"/>
        <v>0</v>
      </c>
      <c r="U21" s="120">
        <f t="shared" si="5"/>
        <v>0</v>
      </c>
    </row>
    <row r="22" spans="1:21">
      <c r="A22" s="29"/>
      <c r="B22" s="7"/>
      <c r="C22" s="7"/>
      <c r="D22" s="7"/>
      <c r="E22" s="7"/>
      <c r="F22" s="30">
        <f t="shared" si="0"/>
        <v>0</v>
      </c>
      <c r="G22" s="30">
        <f t="shared" si="0"/>
        <v>0</v>
      </c>
      <c r="H22" s="30">
        <f t="shared" si="0"/>
        <v>0</v>
      </c>
      <c r="J22" s="7"/>
      <c r="K22" s="7"/>
      <c r="L22" s="80"/>
      <c r="M22" s="84"/>
      <c r="N22" s="7"/>
      <c r="O22" s="7"/>
      <c r="P22" s="85"/>
      <c r="Q22" s="117">
        <f t="shared" si="1"/>
        <v>0</v>
      </c>
      <c r="R22" s="118">
        <f t="shared" si="2"/>
        <v>0</v>
      </c>
      <c r="S22" s="118">
        <f t="shared" si="3"/>
        <v>0</v>
      </c>
      <c r="T22" s="119">
        <f t="shared" si="4"/>
        <v>0</v>
      </c>
      <c r="U22" s="120">
        <f t="shared" si="5"/>
        <v>0</v>
      </c>
    </row>
    <row r="23" spans="1:21">
      <c r="A23" s="29"/>
      <c r="B23" s="7"/>
      <c r="C23" s="7"/>
      <c r="D23" s="7"/>
      <c r="E23" s="7"/>
      <c r="F23" s="30">
        <f t="shared" si="0"/>
        <v>0</v>
      </c>
      <c r="G23" s="30">
        <f t="shared" si="0"/>
        <v>0</v>
      </c>
      <c r="H23" s="30">
        <f t="shared" si="0"/>
        <v>0</v>
      </c>
      <c r="J23" s="7"/>
      <c r="K23" s="7"/>
      <c r="L23" s="80"/>
      <c r="M23" s="84"/>
      <c r="N23" s="7"/>
      <c r="O23" s="7"/>
      <c r="P23" s="85"/>
      <c r="Q23" s="117">
        <f t="shared" si="1"/>
        <v>0</v>
      </c>
      <c r="R23" s="118">
        <f t="shared" si="2"/>
        <v>0</v>
      </c>
      <c r="S23" s="118">
        <f t="shared" si="3"/>
        <v>0</v>
      </c>
      <c r="T23" s="119">
        <f t="shared" si="4"/>
        <v>0</v>
      </c>
      <c r="U23" s="120">
        <f t="shared" si="5"/>
        <v>0</v>
      </c>
    </row>
    <row r="24" spans="1:21">
      <c r="A24" s="29"/>
      <c r="B24" s="7"/>
      <c r="C24" s="7"/>
      <c r="D24" s="7"/>
      <c r="E24" s="7"/>
      <c r="F24" s="30">
        <f t="shared" si="0"/>
        <v>0</v>
      </c>
      <c r="G24" s="30">
        <f t="shared" si="0"/>
        <v>0</v>
      </c>
      <c r="H24" s="30">
        <f t="shared" si="0"/>
        <v>0</v>
      </c>
      <c r="J24" s="7"/>
      <c r="K24" s="7"/>
      <c r="L24" s="80"/>
      <c r="M24" s="84"/>
      <c r="N24" s="7"/>
      <c r="O24" s="7"/>
      <c r="P24" s="85"/>
      <c r="Q24" s="117">
        <f t="shared" si="1"/>
        <v>0</v>
      </c>
      <c r="R24" s="118">
        <f t="shared" si="2"/>
        <v>0</v>
      </c>
      <c r="S24" s="118">
        <f t="shared" si="3"/>
        <v>0</v>
      </c>
      <c r="T24" s="119">
        <f t="shared" si="4"/>
        <v>0</v>
      </c>
      <c r="U24" s="120">
        <f t="shared" si="5"/>
        <v>0</v>
      </c>
    </row>
    <row r="25" spans="1:21">
      <c r="A25" s="29"/>
      <c r="B25" s="7"/>
      <c r="C25" s="7"/>
      <c r="D25" s="7"/>
      <c r="E25" s="7"/>
      <c r="F25" s="30">
        <f t="shared" si="0"/>
        <v>0</v>
      </c>
      <c r="G25" s="30">
        <f t="shared" si="0"/>
        <v>0</v>
      </c>
      <c r="H25" s="30">
        <f t="shared" si="0"/>
        <v>0</v>
      </c>
      <c r="J25" s="7"/>
      <c r="K25" s="7"/>
      <c r="L25" s="80"/>
      <c r="M25" s="84"/>
      <c r="N25" s="7"/>
      <c r="O25" s="7"/>
      <c r="P25" s="85"/>
      <c r="Q25" s="117">
        <f t="shared" si="1"/>
        <v>0</v>
      </c>
      <c r="R25" s="118">
        <f t="shared" si="2"/>
        <v>0</v>
      </c>
      <c r="S25" s="118">
        <f t="shared" si="3"/>
        <v>0</v>
      </c>
      <c r="T25" s="119">
        <f t="shared" si="4"/>
        <v>0</v>
      </c>
      <c r="U25" s="120">
        <f t="shared" si="5"/>
        <v>0</v>
      </c>
    </row>
    <row r="26" spans="1:21">
      <c r="A26" s="29"/>
      <c r="B26" s="7"/>
      <c r="C26" s="7"/>
      <c r="D26" s="7"/>
      <c r="E26" s="7"/>
      <c r="F26" s="30">
        <f t="shared" si="0"/>
        <v>0</v>
      </c>
      <c r="G26" s="30">
        <f t="shared" si="0"/>
        <v>0</v>
      </c>
      <c r="H26" s="30">
        <f t="shared" si="0"/>
        <v>0</v>
      </c>
      <c r="J26" s="7"/>
      <c r="K26" s="7"/>
      <c r="L26" s="80"/>
      <c r="M26" s="84"/>
      <c r="N26" s="7"/>
      <c r="O26" s="7"/>
      <c r="P26" s="85"/>
      <c r="Q26" s="117">
        <f t="shared" si="1"/>
        <v>0</v>
      </c>
      <c r="R26" s="118">
        <f t="shared" si="2"/>
        <v>0</v>
      </c>
      <c r="S26" s="118">
        <f t="shared" si="3"/>
        <v>0</v>
      </c>
      <c r="T26" s="119">
        <f t="shared" si="4"/>
        <v>0</v>
      </c>
      <c r="U26" s="120">
        <f t="shared" si="5"/>
        <v>0</v>
      </c>
    </row>
    <row r="27" spans="1:21">
      <c r="A27" s="29"/>
      <c r="B27" s="7"/>
      <c r="C27" s="7"/>
      <c r="D27" s="7"/>
      <c r="E27" s="7"/>
      <c r="F27" s="30">
        <f t="shared" si="0"/>
        <v>0</v>
      </c>
      <c r="G27" s="30">
        <f t="shared" si="0"/>
        <v>0</v>
      </c>
      <c r="H27" s="30">
        <f t="shared" si="0"/>
        <v>0</v>
      </c>
      <c r="J27" s="7"/>
      <c r="K27" s="7"/>
      <c r="L27" s="80"/>
      <c r="M27" s="84"/>
      <c r="N27" s="7"/>
      <c r="O27" s="7"/>
      <c r="P27" s="85"/>
      <c r="Q27" s="117">
        <f t="shared" si="1"/>
        <v>0</v>
      </c>
      <c r="R27" s="118">
        <f t="shared" si="2"/>
        <v>0</v>
      </c>
      <c r="S27" s="118">
        <f t="shared" si="3"/>
        <v>0</v>
      </c>
      <c r="T27" s="119">
        <f t="shared" si="4"/>
        <v>0</v>
      </c>
      <c r="U27" s="120">
        <f t="shared" si="5"/>
        <v>0</v>
      </c>
    </row>
    <row r="28" spans="1:21">
      <c r="A28" s="29"/>
      <c r="B28" s="7"/>
      <c r="C28" s="7"/>
      <c r="D28" s="7"/>
      <c r="E28" s="7"/>
      <c r="F28" s="30">
        <f t="shared" si="0"/>
        <v>0</v>
      </c>
      <c r="G28" s="30">
        <f t="shared" si="0"/>
        <v>0</v>
      </c>
      <c r="H28" s="30">
        <f t="shared" si="0"/>
        <v>0</v>
      </c>
      <c r="J28" s="7"/>
      <c r="K28" s="7"/>
      <c r="L28" s="80"/>
      <c r="M28" s="84"/>
      <c r="N28" s="7"/>
      <c r="O28" s="7"/>
      <c r="P28" s="85"/>
      <c r="Q28" s="117">
        <f t="shared" si="1"/>
        <v>0</v>
      </c>
      <c r="R28" s="118">
        <f t="shared" si="2"/>
        <v>0</v>
      </c>
      <c r="S28" s="118">
        <f t="shared" si="3"/>
        <v>0</v>
      </c>
      <c r="T28" s="119">
        <f t="shared" si="4"/>
        <v>0</v>
      </c>
      <c r="U28" s="120">
        <f t="shared" si="5"/>
        <v>0</v>
      </c>
    </row>
    <row r="29" spans="1:21">
      <c r="A29" s="29"/>
      <c r="B29" s="7"/>
      <c r="C29" s="7"/>
      <c r="D29" s="7"/>
      <c r="E29" s="7"/>
      <c r="F29" s="30">
        <f t="shared" si="0"/>
        <v>0</v>
      </c>
      <c r="G29" s="30">
        <f t="shared" si="0"/>
        <v>0</v>
      </c>
      <c r="H29" s="30">
        <f t="shared" si="0"/>
        <v>0</v>
      </c>
      <c r="J29" s="7"/>
      <c r="K29" s="7"/>
      <c r="L29" s="80"/>
      <c r="M29" s="84"/>
      <c r="N29" s="7"/>
      <c r="O29" s="7"/>
      <c r="P29" s="85"/>
      <c r="Q29" s="117">
        <f t="shared" si="1"/>
        <v>0</v>
      </c>
      <c r="R29" s="118">
        <f t="shared" si="2"/>
        <v>0</v>
      </c>
      <c r="S29" s="118">
        <f t="shared" si="3"/>
        <v>0</v>
      </c>
      <c r="T29" s="119">
        <f t="shared" si="4"/>
        <v>0</v>
      </c>
      <c r="U29" s="120">
        <f t="shared" si="5"/>
        <v>0</v>
      </c>
    </row>
    <row r="30" spans="1:21">
      <c r="A30" s="29"/>
      <c r="B30" s="7"/>
      <c r="C30" s="7"/>
      <c r="D30" s="7"/>
      <c r="E30" s="7"/>
      <c r="F30" s="30">
        <f t="shared" si="0"/>
        <v>0</v>
      </c>
      <c r="G30" s="30">
        <f t="shared" si="0"/>
        <v>0</v>
      </c>
      <c r="H30" s="30">
        <f t="shared" si="0"/>
        <v>0</v>
      </c>
      <c r="J30" s="7"/>
      <c r="K30" s="7"/>
      <c r="L30" s="80"/>
      <c r="M30" s="84"/>
      <c r="N30" s="7"/>
      <c r="O30" s="7"/>
      <c r="P30" s="85"/>
      <c r="Q30" s="117">
        <f t="shared" si="1"/>
        <v>0</v>
      </c>
      <c r="R30" s="118">
        <f t="shared" si="2"/>
        <v>0</v>
      </c>
      <c r="S30" s="118">
        <f t="shared" si="3"/>
        <v>0</v>
      </c>
      <c r="T30" s="119">
        <f t="shared" si="4"/>
        <v>0</v>
      </c>
      <c r="U30" s="120">
        <f t="shared" si="5"/>
        <v>0</v>
      </c>
    </row>
    <row r="31" spans="1:21">
      <c r="A31" s="29"/>
      <c r="B31" s="7"/>
      <c r="C31" s="7"/>
      <c r="D31" s="7"/>
      <c r="E31" s="7"/>
      <c r="F31" s="30">
        <f t="shared" si="0"/>
        <v>0</v>
      </c>
      <c r="G31" s="30">
        <f t="shared" si="0"/>
        <v>0</v>
      </c>
      <c r="H31" s="30">
        <f t="shared" si="0"/>
        <v>0</v>
      </c>
      <c r="J31" s="7"/>
      <c r="K31" s="7"/>
      <c r="L31" s="80"/>
      <c r="M31" s="84"/>
      <c r="N31" s="7"/>
      <c r="O31" s="7"/>
      <c r="P31" s="85"/>
      <c r="Q31" s="117">
        <f t="shared" si="1"/>
        <v>0</v>
      </c>
      <c r="R31" s="118">
        <f t="shared" si="2"/>
        <v>0</v>
      </c>
      <c r="S31" s="118">
        <f t="shared" si="3"/>
        <v>0</v>
      </c>
      <c r="T31" s="119">
        <f t="shared" si="4"/>
        <v>0</v>
      </c>
      <c r="U31" s="120">
        <f t="shared" si="5"/>
        <v>0</v>
      </c>
    </row>
    <row r="32" spans="1:21">
      <c r="A32" s="29"/>
      <c r="B32" s="7"/>
      <c r="C32" s="7"/>
      <c r="D32" s="7"/>
      <c r="E32" s="7"/>
      <c r="F32" s="30">
        <f t="shared" si="0"/>
        <v>0</v>
      </c>
      <c r="G32" s="30">
        <f t="shared" si="0"/>
        <v>0</v>
      </c>
      <c r="H32" s="30">
        <f t="shared" si="0"/>
        <v>0</v>
      </c>
      <c r="J32" s="7"/>
      <c r="K32" s="7"/>
      <c r="L32" s="80"/>
      <c r="M32" s="84"/>
      <c r="N32" s="7"/>
      <c r="O32" s="7"/>
      <c r="P32" s="85"/>
      <c r="Q32" s="117">
        <f t="shared" si="1"/>
        <v>0</v>
      </c>
      <c r="R32" s="118">
        <f t="shared" si="2"/>
        <v>0</v>
      </c>
      <c r="S32" s="118">
        <f t="shared" si="3"/>
        <v>0</v>
      </c>
      <c r="T32" s="119">
        <f t="shared" si="4"/>
        <v>0</v>
      </c>
      <c r="U32" s="120">
        <f t="shared" si="5"/>
        <v>0</v>
      </c>
    </row>
    <row r="33" spans="1:21">
      <c r="A33" s="29"/>
      <c r="B33" s="7"/>
      <c r="C33" s="7"/>
      <c r="D33" s="7"/>
      <c r="E33" s="7"/>
      <c r="F33" s="30">
        <f t="shared" si="0"/>
        <v>0</v>
      </c>
      <c r="G33" s="30">
        <f t="shared" si="0"/>
        <v>0</v>
      </c>
      <c r="H33" s="30">
        <f t="shared" si="0"/>
        <v>0</v>
      </c>
      <c r="J33" s="7"/>
      <c r="K33" s="7"/>
      <c r="L33" s="80"/>
      <c r="M33" s="84"/>
      <c r="N33" s="7"/>
      <c r="O33" s="7"/>
      <c r="P33" s="85"/>
      <c r="Q33" s="117">
        <f t="shared" si="1"/>
        <v>0</v>
      </c>
      <c r="R33" s="118">
        <f t="shared" si="2"/>
        <v>0</v>
      </c>
      <c r="S33" s="118">
        <f t="shared" si="3"/>
        <v>0</v>
      </c>
      <c r="T33" s="119">
        <f t="shared" si="4"/>
        <v>0</v>
      </c>
      <c r="U33" s="120">
        <f t="shared" si="5"/>
        <v>0</v>
      </c>
    </row>
    <row r="34" spans="1:21">
      <c r="A34" s="29"/>
      <c r="B34" s="7"/>
      <c r="C34" s="7"/>
      <c r="D34" s="7"/>
      <c r="E34" s="7"/>
      <c r="F34" s="30">
        <f t="shared" si="0"/>
        <v>0</v>
      </c>
      <c r="G34" s="30">
        <f t="shared" si="0"/>
        <v>0</v>
      </c>
      <c r="H34" s="30">
        <f t="shared" si="0"/>
        <v>0</v>
      </c>
      <c r="J34" s="7"/>
      <c r="K34" s="7"/>
      <c r="L34" s="80"/>
      <c r="M34" s="84"/>
      <c r="N34" s="7"/>
      <c r="O34" s="7"/>
      <c r="P34" s="85"/>
      <c r="Q34" s="117">
        <f>(L34+M34)*D34</f>
        <v>0</v>
      </c>
      <c r="R34" s="118">
        <f>(J34+N34)*B34</f>
        <v>0</v>
      </c>
      <c r="S34" s="118">
        <f>(K34+O34)*C34</f>
        <v>0</v>
      </c>
      <c r="T34" s="119">
        <f>P34*1</f>
        <v>0</v>
      </c>
      <c r="U34" s="120">
        <f>SUM(Q34:T34)*E34</f>
        <v>0</v>
      </c>
    </row>
    <row r="35" spans="1:21">
      <c r="A35" s="29"/>
      <c r="B35" s="7"/>
      <c r="C35" s="7"/>
      <c r="D35" s="7"/>
      <c r="E35" s="7"/>
      <c r="F35" s="30">
        <f t="shared" si="0"/>
        <v>0</v>
      </c>
      <c r="G35" s="30">
        <f t="shared" si="0"/>
        <v>0</v>
      </c>
      <c r="H35" s="30">
        <f t="shared" si="0"/>
        <v>0</v>
      </c>
      <c r="J35" s="7"/>
      <c r="K35" s="7"/>
      <c r="L35" s="80"/>
      <c r="M35" s="84"/>
      <c r="N35" s="7"/>
      <c r="O35" s="7"/>
      <c r="P35" s="85"/>
      <c r="Q35" s="117">
        <f t="shared" ref="Q35:Q53" si="6">(L35+M35)*D35</f>
        <v>0</v>
      </c>
      <c r="R35" s="118">
        <f t="shared" ref="R35:R53" si="7">(J35+N35)*B35</f>
        <v>0</v>
      </c>
      <c r="S35" s="118">
        <f t="shared" ref="S35:S53" si="8">(K35+O35)*C35</f>
        <v>0</v>
      </c>
      <c r="T35" s="119">
        <f t="shared" ref="T35:T53" si="9">P35*1</f>
        <v>0</v>
      </c>
      <c r="U35" s="120">
        <f t="shared" ref="U35:U53" si="10">SUM(Q35:T35)*E35</f>
        <v>0</v>
      </c>
    </row>
    <row r="36" spans="1:21">
      <c r="A36" s="29"/>
      <c r="B36" s="7"/>
      <c r="C36" s="7"/>
      <c r="D36" s="7"/>
      <c r="E36" s="7"/>
      <c r="F36" s="30">
        <f t="shared" si="0"/>
        <v>0</v>
      </c>
      <c r="G36" s="30">
        <f t="shared" si="0"/>
        <v>0</v>
      </c>
      <c r="H36" s="30">
        <f t="shared" si="0"/>
        <v>0</v>
      </c>
      <c r="J36" s="7"/>
      <c r="K36" s="7"/>
      <c r="L36" s="80"/>
      <c r="M36" s="84"/>
      <c r="N36" s="7"/>
      <c r="O36" s="7"/>
      <c r="P36" s="85"/>
      <c r="Q36" s="117">
        <f t="shared" si="6"/>
        <v>0</v>
      </c>
      <c r="R36" s="118">
        <f t="shared" si="7"/>
        <v>0</v>
      </c>
      <c r="S36" s="118">
        <f t="shared" si="8"/>
        <v>0</v>
      </c>
      <c r="T36" s="119">
        <f t="shared" si="9"/>
        <v>0</v>
      </c>
      <c r="U36" s="120">
        <f t="shared" si="10"/>
        <v>0</v>
      </c>
    </row>
    <row r="37" spans="1:21">
      <c r="A37" s="29"/>
      <c r="B37" s="7"/>
      <c r="C37" s="7"/>
      <c r="D37" s="7"/>
      <c r="E37" s="7"/>
      <c r="F37" s="30">
        <f t="shared" si="0"/>
        <v>0</v>
      </c>
      <c r="G37" s="30">
        <f t="shared" si="0"/>
        <v>0</v>
      </c>
      <c r="H37" s="30">
        <f t="shared" si="0"/>
        <v>0</v>
      </c>
      <c r="J37" s="7"/>
      <c r="K37" s="7"/>
      <c r="L37" s="80"/>
      <c r="M37" s="84"/>
      <c r="N37" s="7"/>
      <c r="O37" s="7"/>
      <c r="P37" s="85"/>
      <c r="Q37" s="117">
        <f t="shared" si="6"/>
        <v>0</v>
      </c>
      <c r="R37" s="118">
        <f t="shared" si="7"/>
        <v>0</v>
      </c>
      <c r="S37" s="118">
        <f t="shared" si="8"/>
        <v>0</v>
      </c>
      <c r="T37" s="119">
        <f t="shared" si="9"/>
        <v>0</v>
      </c>
      <c r="U37" s="120">
        <f t="shared" si="10"/>
        <v>0</v>
      </c>
    </row>
    <row r="38" spans="1:21">
      <c r="A38" s="29"/>
      <c r="B38" s="7"/>
      <c r="C38" s="7"/>
      <c r="D38" s="7"/>
      <c r="E38" s="7"/>
      <c r="F38" s="30">
        <f t="shared" si="0"/>
        <v>0</v>
      </c>
      <c r="G38" s="30">
        <f t="shared" si="0"/>
        <v>0</v>
      </c>
      <c r="H38" s="30">
        <f t="shared" si="0"/>
        <v>0</v>
      </c>
      <c r="J38" s="7"/>
      <c r="K38" s="7"/>
      <c r="L38" s="80"/>
      <c r="M38" s="84"/>
      <c r="N38" s="7"/>
      <c r="O38" s="7"/>
      <c r="P38" s="85"/>
      <c r="Q38" s="117">
        <f t="shared" si="6"/>
        <v>0</v>
      </c>
      <c r="R38" s="118">
        <f t="shared" si="7"/>
        <v>0</v>
      </c>
      <c r="S38" s="118">
        <f t="shared" si="8"/>
        <v>0</v>
      </c>
      <c r="T38" s="119">
        <f t="shared" si="9"/>
        <v>0</v>
      </c>
      <c r="U38" s="120">
        <f t="shared" si="10"/>
        <v>0</v>
      </c>
    </row>
    <row r="39" spans="1:21">
      <c r="A39" s="29"/>
      <c r="B39" s="7"/>
      <c r="C39" s="7"/>
      <c r="D39" s="7"/>
      <c r="E39" s="7"/>
      <c r="F39" s="30">
        <f t="shared" si="0"/>
        <v>0</v>
      </c>
      <c r="G39" s="30">
        <f t="shared" si="0"/>
        <v>0</v>
      </c>
      <c r="H39" s="30">
        <f t="shared" si="0"/>
        <v>0</v>
      </c>
      <c r="J39" s="7"/>
      <c r="K39" s="7"/>
      <c r="L39" s="80"/>
      <c r="M39" s="84"/>
      <c r="N39" s="7"/>
      <c r="O39" s="7"/>
      <c r="P39" s="85"/>
      <c r="Q39" s="117">
        <f t="shared" si="6"/>
        <v>0</v>
      </c>
      <c r="R39" s="118">
        <f t="shared" si="7"/>
        <v>0</v>
      </c>
      <c r="S39" s="118">
        <f t="shared" si="8"/>
        <v>0</v>
      </c>
      <c r="T39" s="119">
        <f t="shared" si="9"/>
        <v>0</v>
      </c>
      <c r="U39" s="120">
        <f t="shared" si="10"/>
        <v>0</v>
      </c>
    </row>
    <row r="40" spans="1:21">
      <c r="A40" s="29"/>
      <c r="B40" s="7"/>
      <c r="C40" s="7"/>
      <c r="D40" s="7"/>
      <c r="E40" s="7"/>
      <c r="F40" s="30">
        <f t="shared" si="0"/>
        <v>0</v>
      </c>
      <c r="G40" s="30">
        <f t="shared" si="0"/>
        <v>0</v>
      </c>
      <c r="H40" s="30">
        <f t="shared" si="0"/>
        <v>0</v>
      </c>
      <c r="J40" s="7"/>
      <c r="K40" s="7"/>
      <c r="L40" s="80"/>
      <c r="M40" s="84"/>
      <c r="N40" s="7"/>
      <c r="O40" s="7"/>
      <c r="P40" s="85"/>
      <c r="Q40" s="117">
        <f t="shared" si="6"/>
        <v>0</v>
      </c>
      <c r="R40" s="118">
        <f t="shared" si="7"/>
        <v>0</v>
      </c>
      <c r="S40" s="118">
        <f t="shared" si="8"/>
        <v>0</v>
      </c>
      <c r="T40" s="119">
        <f t="shared" si="9"/>
        <v>0</v>
      </c>
      <c r="U40" s="120">
        <f t="shared" si="10"/>
        <v>0</v>
      </c>
    </row>
    <row r="41" spans="1:21">
      <c r="A41" s="29"/>
      <c r="B41" s="7"/>
      <c r="C41" s="7"/>
      <c r="D41" s="7"/>
      <c r="E41" s="7"/>
      <c r="F41" s="30">
        <f t="shared" si="0"/>
        <v>0</v>
      </c>
      <c r="G41" s="30">
        <f t="shared" si="0"/>
        <v>0</v>
      </c>
      <c r="H41" s="30">
        <f t="shared" si="0"/>
        <v>0</v>
      </c>
      <c r="J41" s="7"/>
      <c r="K41" s="7"/>
      <c r="L41" s="80"/>
      <c r="M41" s="84"/>
      <c r="N41" s="7"/>
      <c r="O41" s="7"/>
      <c r="P41" s="85"/>
      <c r="Q41" s="117">
        <f t="shared" si="6"/>
        <v>0</v>
      </c>
      <c r="R41" s="118">
        <f t="shared" si="7"/>
        <v>0</v>
      </c>
      <c r="S41" s="118">
        <f t="shared" si="8"/>
        <v>0</v>
      </c>
      <c r="T41" s="119">
        <f t="shared" si="9"/>
        <v>0</v>
      </c>
      <c r="U41" s="120">
        <f t="shared" si="10"/>
        <v>0</v>
      </c>
    </row>
    <row r="42" spans="1:21">
      <c r="A42" s="29"/>
      <c r="B42" s="7"/>
      <c r="C42" s="7"/>
      <c r="D42" s="7"/>
      <c r="E42" s="7"/>
      <c r="F42" s="30">
        <f t="shared" ref="F42:F50" si="11">B42*$E42</f>
        <v>0</v>
      </c>
      <c r="G42" s="30">
        <f t="shared" ref="G42:G50" si="12">C42*$E42</f>
        <v>0</v>
      </c>
      <c r="H42" s="30">
        <f t="shared" ref="H42:H50" si="13">D42*$E42</f>
        <v>0</v>
      </c>
      <c r="J42" s="7"/>
      <c r="K42" s="7"/>
      <c r="L42" s="80"/>
      <c r="M42" s="84"/>
      <c r="N42" s="7"/>
      <c r="O42" s="7"/>
      <c r="P42" s="85"/>
      <c r="Q42" s="117">
        <f t="shared" si="6"/>
        <v>0</v>
      </c>
      <c r="R42" s="118">
        <f t="shared" si="7"/>
        <v>0</v>
      </c>
      <c r="S42" s="118">
        <f t="shared" si="8"/>
        <v>0</v>
      </c>
      <c r="T42" s="119">
        <f t="shared" si="9"/>
        <v>0</v>
      </c>
      <c r="U42" s="120">
        <f t="shared" si="10"/>
        <v>0</v>
      </c>
    </row>
    <row r="43" spans="1:21">
      <c r="A43" s="29"/>
      <c r="B43" s="7"/>
      <c r="C43" s="7"/>
      <c r="D43" s="7"/>
      <c r="E43" s="7"/>
      <c r="F43" s="30">
        <f t="shared" si="11"/>
        <v>0</v>
      </c>
      <c r="G43" s="30">
        <f t="shared" si="12"/>
        <v>0</v>
      </c>
      <c r="H43" s="30">
        <f t="shared" si="13"/>
        <v>0</v>
      </c>
      <c r="J43" s="7"/>
      <c r="K43" s="7"/>
      <c r="L43" s="80"/>
      <c r="M43" s="84"/>
      <c r="N43" s="7"/>
      <c r="O43" s="7"/>
      <c r="P43" s="85"/>
      <c r="Q43" s="117">
        <f t="shared" si="6"/>
        <v>0</v>
      </c>
      <c r="R43" s="118">
        <f t="shared" si="7"/>
        <v>0</v>
      </c>
      <c r="S43" s="118">
        <f t="shared" si="8"/>
        <v>0</v>
      </c>
      <c r="T43" s="119">
        <f t="shared" si="9"/>
        <v>0</v>
      </c>
      <c r="U43" s="120">
        <f t="shared" si="10"/>
        <v>0</v>
      </c>
    </row>
    <row r="44" spans="1:21">
      <c r="A44" s="29"/>
      <c r="B44" s="7"/>
      <c r="C44" s="7"/>
      <c r="D44" s="7"/>
      <c r="E44" s="7"/>
      <c r="F44" s="30">
        <f t="shared" si="11"/>
        <v>0</v>
      </c>
      <c r="G44" s="30">
        <f t="shared" si="12"/>
        <v>0</v>
      </c>
      <c r="H44" s="30">
        <f t="shared" si="13"/>
        <v>0</v>
      </c>
      <c r="J44" s="7"/>
      <c r="K44" s="7"/>
      <c r="L44" s="80"/>
      <c r="M44" s="84"/>
      <c r="N44" s="7"/>
      <c r="O44" s="7"/>
      <c r="P44" s="85"/>
      <c r="Q44" s="117">
        <f t="shared" si="6"/>
        <v>0</v>
      </c>
      <c r="R44" s="118">
        <f t="shared" si="7"/>
        <v>0</v>
      </c>
      <c r="S44" s="118">
        <f t="shared" si="8"/>
        <v>0</v>
      </c>
      <c r="T44" s="119">
        <f t="shared" si="9"/>
        <v>0</v>
      </c>
      <c r="U44" s="120">
        <f t="shared" si="10"/>
        <v>0</v>
      </c>
    </row>
    <row r="45" spans="1:21">
      <c r="A45" s="29"/>
      <c r="B45" s="7"/>
      <c r="C45" s="7"/>
      <c r="D45" s="7"/>
      <c r="E45" s="7"/>
      <c r="F45" s="30">
        <f t="shared" si="11"/>
        <v>0</v>
      </c>
      <c r="G45" s="30">
        <f t="shared" si="12"/>
        <v>0</v>
      </c>
      <c r="H45" s="30">
        <f t="shared" si="13"/>
        <v>0</v>
      </c>
      <c r="J45" s="7"/>
      <c r="K45" s="7"/>
      <c r="L45" s="80"/>
      <c r="M45" s="84"/>
      <c r="N45" s="7"/>
      <c r="O45" s="7"/>
      <c r="P45" s="85"/>
      <c r="Q45" s="117">
        <f t="shared" si="6"/>
        <v>0</v>
      </c>
      <c r="R45" s="118">
        <f t="shared" si="7"/>
        <v>0</v>
      </c>
      <c r="S45" s="118">
        <f t="shared" si="8"/>
        <v>0</v>
      </c>
      <c r="T45" s="119">
        <f t="shared" si="9"/>
        <v>0</v>
      </c>
      <c r="U45" s="120">
        <f t="shared" si="10"/>
        <v>0</v>
      </c>
    </row>
    <row r="46" spans="1:21">
      <c r="A46" s="29"/>
      <c r="B46" s="7"/>
      <c r="C46" s="7"/>
      <c r="D46" s="7"/>
      <c r="E46" s="7"/>
      <c r="F46" s="30">
        <f t="shared" si="11"/>
        <v>0</v>
      </c>
      <c r="G46" s="30">
        <f t="shared" si="12"/>
        <v>0</v>
      </c>
      <c r="H46" s="30">
        <f t="shared" si="13"/>
        <v>0</v>
      </c>
      <c r="J46" s="7"/>
      <c r="K46" s="7"/>
      <c r="L46" s="80"/>
      <c r="M46" s="84"/>
      <c r="N46" s="7"/>
      <c r="O46" s="7"/>
      <c r="P46" s="85"/>
      <c r="Q46" s="117">
        <f t="shared" si="6"/>
        <v>0</v>
      </c>
      <c r="R46" s="118">
        <f t="shared" si="7"/>
        <v>0</v>
      </c>
      <c r="S46" s="118">
        <f t="shared" si="8"/>
        <v>0</v>
      </c>
      <c r="T46" s="119">
        <f t="shared" si="9"/>
        <v>0</v>
      </c>
      <c r="U46" s="120">
        <f t="shared" si="10"/>
        <v>0</v>
      </c>
    </row>
    <row r="47" spans="1:21">
      <c r="A47" s="29"/>
      <c r="B47" s="7"/>
      <c r="C47" s="7"/>
      <c r="D47" s="7"/>
      <c r="E47" s="7"/>
      <c r="F47" s="30">
        <f t="shared" si="11"/>
        <v>0</v>
      </c>
      <c r="G47" s="30">
        <f t="shared" si="12"/>
        <v>0</v>
      </c>
      <c r="H47" s="30">
        <f t="shared" si="13"/>
        <v>0</v>
      </c>
      <c r="J47" s="7"/>
      <c r="K47" s="7"/>
      <c r="L47" s="80"/>
      <c r="M47" s="84"/>
      <c r="N47" s="7"/>
      <c r="O47" s="7"/>
      <c r="P47" s="85"/>
      <c r="Q47" s="117">
        <f t="shared" si="6"/>
        <v>0</v>
      </c>
      <c r="R47" s="118">
        <f t="shared" si="7"/>
        <v>0</v>
      </c>
      <c r="S47" s="118">
        <f t="shared" si="8"/>
        <v>0</v>
      </c>
      <c r="T47" s="119">
        <f t="shared" si="9"/>
        <v>0</v>
      </c>
      <c r="U47" s="120">
        <f t="shared" si="10"/>
        <v>0</v>
      </c>
    </row>
    <row r="48" spans="1:21">
      <c r="A48" s="29"/>
      <c r="B48" s="7"/>
      <c r="C48" s="7"/>
      <c r="D48" s="7"/>
      <c r="E48" s="7"/>
      <c r="F48" s="30">
        <f t="shared" si="11"/>
        <v>0</v>
      </c>
      <c r="G48" s="30">
        <f t="shared" si="12"/>
        <v>0</v>
      </c>
      <c r="H48" s="30">
        <f t="shared" si="13"/>
        <v>0</v>
      </c>
      <c r="J48" s="7"/>
      <c r="K48" s="7"/>
      <c r="L48" s="80"/>
      <c r="M48" s="84"/>
      <c r="N48" s="7"/>
      <c r="O48" s="7"/>
      <c r="P48" s="85"/>
      <c r="Q48" s="117">
        <f t="shared" si="6"/>
        <v>0</v>
      </c>
      <c r="R48" s="118">
        <f t="shared" si="7"/>
        <v>0</v>
      </c>
      <c r="S48" s="118">
        <f t="shared" si="8"/>
        <v>0</v>
      </c>
      <c r="T48" s="119">
        <f t="shared" si="9"/>
        <v>0</v>
      </c>
      <c r="U48" s="120">
        <f t="shared" si="10"/>
        <v>0</v>
      </c>
    </row>
    <row r="49" spans="1:21">
      <c r="A49" s="29"/>
      <c r="B49" s="7"/>
      <c r="C49" s="7"/>
      <c r="D49" s="7"/>
      <c r="E49" s="7"/>
      <c r="F49" s="30">
        <f t="shared" si="11"/>
        <v>0</v>
      </c>
      <c r="G49" s="30">
        <f t="shared" si="12"/>
        <v>0</v>
      </c>
      <c r="H49" s="30">
        <f t="shared" si="13"/>
        <v>0</v>
      </c>
      <c r="J49" s="7"/>
      <c r="K49" s="7"/>
      <c r="L49" s="80"/>
      <c r="M49" s="84"/>
      <c r="N49" s="7"/>
      <c r="O49" s="7"/>
      <c r="P49" s="85"/>
      <c r="Q49" s="117">
        <f t="shared" si="6"/>
        <v>0</v>
      </c>
      <c r="R49" s="118">
        <f t="shared" si="7"/>
        <v>0</v>
      </c>
      <c r="S49" s="118">
        <f t="shared" si="8"/>
        <v>0</v>
      </c>
      <c r="T49" s="119">
        <f t="shared" si="9"/>
        <v>0</v>
      </c>
      <c r="U49" s="120">
        <f t="shared" si="10"/>
        <v>0</v>
      </c>
    </row>
    <row r="50" spans="1:21">
      <c r="A50" s="29"/>
      <c r="B50" s="7"/>
      <c r="C50" s="7"/>
      <c r="D50" s="7"/>
      <c r="E50" s="7"/>
      <c r="F50" s="30">
        <f t="shared" si="11"/>
        <v>0</v>
      </c>
      <c r="G50" s="30">
        <f t="shared" si="12"/>
        <v>0</v>
      </c>
      <c r="H50" s="30">
        <f t="shared" si="13"/>
        <v>0</v>
      </c>
      <c r="J50" s="7"/>
      <c r="K50" s="7"/>
      <c r="L50" s="80"/>
      <c r="M50" s="84"/>
      <c r="N50" s="7"/>
      <c r="O50" s="7"/>
      <c r="P50" s="85"/>
      <c r="Q50" s="117">
        <f t="shared" si="6"/>
        <v>0</v>
      </c>
      <c r="R50" s="118">
        <f t="shared" si="7"/>
        <v>0</v>
      </c>
      <c r="S50" s="118">
        <f t="shared" si="8"/>
        <v>0</v>
      </c>
      <c r="T50" s="119">
        <f t="shared" si="9"/>
        <v>0</v>
      </c>
      <c r="U50" s="120">
        <f t="shared" si="10"/>
        <v>0</v>
      </c>
    </row>
    <row r="51" spans="1:21">
      <c r="A51" s="29"/>
      <c r="B51" s="7"/>
      <c r="C51" s="7"/>
      <c r="D51" s="7"/>
      <c r="E51" s="7"/>
      <c r="F51" s="30">
        <f t="shared" si="0"/>
        <v>0</v>
      </c>
      <c r="G51" s="30">
        <f t="shared" si="0"/>
        <v>0</v>
      </c>
      <c r="H51" s="30">
        <f t="shared" si="0"/>
        <v>0</v>
      </c>
      <c r="J51" s="7"/>
      <c r="K51" s="7"/>
      <c r="L51" s="80"/>
      <c r="M51" s="84"/>
      <c r="N51" s="7"/>
      <c r="O51" s="7"/>
      <c r="P51" s="85"/>
      <c r="Q51" s="117">
        <f t="shared" si="6"/>
        <v>0</v>
      </c>
      <c r="R51" s="118">
        <f t="shared" si="7"/>
        <v>0</v>
      </c>
      <c r="S51" s="118">
        <f t="shared" si="8"/>
        <v>0</v>
      </c>
      <c r="T51" s="119">
        <f t="shared" si="9"/>
        <v>0</v>
      </c>
      <c r="U51" s="120">
        <f t="shared" si="10"/>
        <v>0</v>
      </c>
    </row>
    <row r="52" spans="1:21">
      <c r="A52" s="29"/>
      <c r="B52" s="7"/>
      <c r="C52" s="7"/>
      <c r="D52" s="7"/>
      <c r="E52" s="7"/>
      <c r="F52" s="30">
        <f t="shared" si="0"/>
        <v>0</v>
      </c>
      <c r="G52" s="30">
        <f t="shared" si="0"/>
        <v>0</v>
      </c>
      <c r="H52" s="30">
        <f t="shared" si="0"/>
        <v>0</v>
      </c>
      <c r="J52" s="7"/>
      <c r="K52" s="7"/>
      <c r="L52" s="80"/>
      <c r="M52" s="84"/>
      <c r="N52" s="7"/>
      <c r="O52" s="7"/>
      <c r="P52" s="85"/>
      <c r="Q52" s="117">
        <f t="shared" si="6"/>
        <v>0</v>
      </c>
      <c r="R52" s="118">
        <f t="shared" si="7"/>
        <v>0</v>
      </c>
      <c r="S52" s="118">
        <f t="shared" si="8"/>
        <v>0</v>
      </c>
      <c r="T52" s="119">
        <f t="shared" si="9"/>
        <v>0</v>
      </c>
      <c r="U52" s="120">
        <f t="shared" si="10"/>
        <v>0</v>
      </c>
    </row>
    <row r="53" spans="1:21">
      <c r="A53" s="29"/>
      <c r="B53" s="7"/>
      <c r="C53" s="7"/>
      <c r="D53" s="7"/>
      <c r="E53" s="7"/>
      <c r="F53" s="30">
        <f t="shared" si="0"/>
        <v>0</v>
      </c>
      <c r="G53" s="30">
        <f t="shared" si="0"/>
        <v>0</v>
      </c>
      <c r="H53" s="30">
        <f t="shared" si="0"/>
        <v>0</v>
      </c>
      <c r="J53" s="7"/>
      <c r="K53" s="7"/>
      <c r="L53" s="80"/>
      <c r="M53" s="84"/>
      <c r="N53" s="7"/>
      <c r="O53" s="7"/>
      <c r="P53" s="85"/>
      <c r="Q53" s="117">
        <f t="shared" si="6"/>
        <v>0</v>
      </c>
      <c r="R53" s="118">
        <f t="shared" si="7"/>
        <v>0</v>
      </c>
      <c r="S53" s="118">
        <f t="shared" si="8"/>
        <v>0</v>
      </c>
      <c r="T53" s="119">
        <f t="shared" si="9"/>
        <v>0</v>
      </c>
      <c r="U53" s="120">
        <f t="shared" si="10"/>
        <v>0</v>
      </c>
    </row>
  </sheetData>
  <phoneticPr fontId="4"/>
  <dataValidations count="1">
    <dataValidation imeMode="off" allowBlank="1" showInputMessage="1" showErrorMessage="1" sqref="A1:H1048576" xr:uid="{A9B12D17-2450-4A9C-95DD-E2B1E1D1DAF2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2F30C-84F1-46BD-81D9-40BFDBABC46F}">
  <sheetPr>
    <tabColor rgb="FFFFC000"/>
  </sheetPr>
  <dimension ref="A3:AU377"/>
  <sheetViews>
    <sheetView showGridLines="0" topLeftCell="A8" workbookViewId="0">
      <pane ySplit="1" topLeftCell="A9" activePane="bottomLeft" state="frozen"/>
      <selection activeCell="A8" sqref="A8"/>
      <selection pane="bottomLeft" activeCell="C9" sqref="C9"/>
    </sheetView>
  </sheetViews>
  <sheetFormatPr defaultColWidth="8.140625" defaultRowHeight="12"/>
  <cols>
    <col min="1" max="1" width="7.28515625" style="1" customWidth="1"/>
    <col min="2" max="2" width="10.85546875" style="32" customWidth="1"/>
    <col min="3" max="3" width="7" style="1" customWidth="1"/>
    <col min="4" max="4" width="9.7109375" style="33" customWidth="1"/>
    <col min="5" max="5" width="15" customWidth="1"/>
    <col min="6" max="6" width="7.140625" style="1" customWidth="1"/>
    <col min="12" max="12" width="15" customWidth="1"/>
    <col min="13" max="13" width="7.140625" customWidth="1"/>
    <col min="17" max="18" width="9.7109375" style="134" customWidth="1"/>
    <col min="19" max="19" width="8.140625" style="123"/>
    <col min="20" max="21" width="8.5703125" style="139" customWidth="1"/>
    <col min="22" max="25" width="8.5703125" style="140" customWidth="1"/>
    <col min="26" max="26" width="8.5703125" style="141" customWidth="1"/>
    <col min="27" max="27" width="8.5703125" style="142" customWidth="1"/>
    <col min="28" max="31" width="8.5703125" style="143" customWidth="1"/>
    <col min="32" max="34" width="8.5703125" style="147" customWidth="1"/>
    <col min="35" max="36" width="8.5703125" style="143" customWidth="1"/>
    <col min="37" max="37" width="8.5703125" style="142" customWidth="1"/>
    <col min="38" max="38" width="8.140625" style="142"/>
    <col min="39" max="40" width="8.140625" style="148"/>
    <col min="41" max="44" width="8.140625" style="142"/>
    <col min="45" max="46" width="8.140625" style="148"/>
    <col min="47" max="47" width="14.85546875" style="168" customWidth="1"/>
  </cols>
  <sheetData>
    <row r="3" spans="1:47">
      <c r="AC3" s="144" t="s">
        <v>107</v>
      </c>
      <c r="AD3" s="145"/>
      <c r="AE3" s="146"/>
    </row>
    <row r="4" spans="1:47">
      <c r="AC4" s="149" t="e">
        <f>AC6/AF6</f>
        <v>#DIV/0!</v>
      </c>
      <c r="AD4" s="149" t="e">
        <f t="shared" ref="AD4:AE4" si="0">AD6/AG6</f>
        <v>#DIV/0!</v>
      </c>
      <c r="AE4" s="149" t="e">
        <f t="shared" si="0"/>
        <v>#DIV/0!</v>
      </c>
    </row>
    <row r="5" spans="1:47" s="126" customFormat="1">
      <c r="A5" s="124"/>
      <c r="B5" s="125"/>
      <c r="C5" s="124"/>
      <c r="D5" s="127"/>
      <c r="F5" s="124"/>
      <c r="Q5" s="135"/>
      <c r="R5" s="135"/>
      <c r="S5" s="128"/>
      <c r="T5" s="139"/>
      <c r="U5" s="139"/>
      <c r="V5" s="140"/>
      <c r="W5" s="140"/>
      <c r="X5" s="140"/>
      <c r="Y5" s="140"/>
      <c r="Z5" s="141"/>
      <c r="AA5" s="142"/>
      <c r="AB5" s="143"/>
      <c r="AC5" s="150" t="s">
        <v>105</v>
      </c>
      <c r="AD5" s="151"/>
      <c r="AE5" s="151"/>
      <c r="AF5" s="152" t="s">
        <v>106</v>
      </c>
      <c r="AG5" s="153"/>
      <c r="AH5" s="154"/>
      <c r="AI5" s="143"/>
      <c r="AJ5" s="143"/>
      <c r="AK5" s="142"/>
      <c r="AL5" s="142"/>
      <c r="AM5" s="148"/>
      <c r="AN5" s="148"/>
      <c r="AO5" s="142"/>
      <c r="AP5" s="142"/>
      <c r="AQ5" s="142"/>
      <c r="AR5" s="142"/>
      <c r="AS5" s="148"/>
      <c r="AT5" s="148"/>
      <c r="AU5" s="168"/>
    </row>
    <row r="6" spans="1:47">
      <c r="AC6" s="155">
        <f>SUM(AC9:AC377)</f>
        <v>0</v>
      </c>
      <c r="AD6" s="155">
        <f t="shared" ref="AD6:AH6" si="1">SUM(AD9:AD377)</f>
        <v>0</v>
      </c>
      <c r="AE6" s="155">
        <f t="shared" si="1"/>
        <v>0</v>
      </c>
      <c r="AF6" s="155">
        <f t="shared" si="1"/>
        <v>0</v>
      </c>
      <c r="AG6" s="155">
        <f t="shared" si="1"/>
        <v>0</v>
      </c>
      <c r="AH6" s="155">
        <f t="shared" si="1"/>
        <v>0</v>
      </c>
    </row>
    <row r="7" spans="1:47" s="129" customFormat="1">
      <c r="B7" s="130"/>
      <c r="D7" s="131"/>
      <c r="Q7" s="136"/>
      <c r="R7" s="136"/>
      <c r="S7" s="132"/>
      <c r="T7" s="156" t="s">
        <v>93</v>
      </c>
      <c r="U7" s="156"/>
      <c r="V7" s="157" t="s">
        <v>95</v>
      </c>
      <c r="W7" s="157"/>
      <c r="X7" s="157"/>
      <c r="Y7" s="157"/>
      <c r="Z7" s="156" t="s">
        <v>96</v>
      </c>
      <c r="AA7" s="156"/>
      <c r="AB7" s="158" t="s">
        <v>97</v>
      </c>
      <c r="AC7" s="159"/>
      <c r="AD7" s="158"/>
      <c r="AE7" s="158"/>
      <c r="AF7" s="159"/>
      <c r="AG7" s="159"/>
      <c r="AH7" s="159"/>
      <c r="AI7" s="160" t="s">
        <v>121</v>
      </c>
      <c r="AJ7" s="160"/>
      <c r="AK7" s="159" t="s">
        <v>122</v>
      </c>
      <c r="AL7" s="159"/>
      <c r="AM7" s="158"/>
      <c r="AN7" s="158"/>
      <c r="AO7" s="159"/>
      <c r="AP7" s="159"/>
      <c r="AQ7" s="159"/>
      <c r="AR7" s="159"/>
      <c r="AS7" s="160"/>
      <c r="AT7" s="160"/>
      <c r="AU7" s="169"/>
    </row>
    <row r="8" spans="1:47" s="59" customFormat="1" ht="24" customHeight="1">
      <c r="A8" s="53" t="s">
        <v>41</v>
      </c>
      <c r="B8" s="54" t="s">
        <v>0</v>
      </c>
      <c r="C8" s="55" t="s">
        <v>42</v>
      </c>
      <c r="D8" s="56" t="s">
        <v>43</v>
      </c>
      <c r="E8" s="57" t="s">
        <v>44</v>
      </c>
      <c r="F8" s="57" t="s">
        <v>45</v>
      </c>
      <c r="G8" s="57" t="s">
        <v>46</v>
      </c>
      <c r="H8" s="57" t="s">
        <v>47</v>
      </c>
      <c r="I8" s="57" t="s">
        <v>48</v>
      </c>
      <c r="J8" s="57" t="s">
        <v>59</v>
      </c>
      <c r="K8" s="57" t="s">
        <v>60</v>
      </c>
      <c r="L8" s="58" t="s">
        <v>49</v>
      </c>
      <c r="M8" s="58" t="s">
        <v>50</v>
      </c>
      <c r="N8" s="58" t="s">
        <v>51</v>
      </c>
      <c r="O8" s="58" t="s">
        <v>52</v>
      </c>
      <c r="P8" s="58" t="s">
        <v>53</v>
      </c>
      <c r="Q8" s="138" t="s">
        <v>135</v>
      </c>
      <c r="R8" s="138" t="s">
        <v>136</v>
      </c>
      <c r="S8" s="121"/>
      <c r="T8" s="161" t="s">
        <v>54</v>
      </c>
      <c r="U8" s="161" t="s">
        <v>55</v>
      </c>
      <c r="V8" s="162" t="s">
        <v>56</v>
      </c>
      <c r="W8" s="162" t="s">
        <v>57</v>
      </c>
      <c r="X8" s="162" t="s">
        <v>58</v>
      </c>
      <c r="Y8" s="163" t="s">
        <v>33</v>
      </c>
      <c r="Z8" s="164" t="s">
        <v>61</v>
      </c>
      <c r="AA8" s="164" t="s">
        <v>62</v>
      </c>
      <c r="AB8" s="165" t="s">
        <v>98</v>
      </c>
      <c r="AC8" s="165" t="s">
        <v>99</v>
      </c>
      <c r="AD8" s="165" t="s">
        <v>100</v>
      </c>
      <c r="AE8" s="165" t="s">
        <v>101</v>
      </c>
      <c r="AF8" s="165" t="s">
        <v>102</v>
      </c>
      <c r="AG8" s="165" t="s">
        <v>103</v>
      </c>
      <c r="AH8" s="165" t="s">
        <v>104</v>
      </c>
      <c r="AI8" s="165" t="s">
        <v>63</v>
      </c>
      <c r="AJ8" s="165" t="s">
        <v>64</v>
      </c>
      <c r="AK8" s="164" t="s">
        <v>124</v>
      </c>
      <c r="AL8" s="164" t="s">
        <v>125</v>
      </c>
      <c r="AM8" s="164" t="s">
        <v>126</v>
      </c>
      <c r="AN8" s="164" t="s">
        <v>127</v>
      </c>
      <c r="AO8" s="164" t="s">
        <v>128</v>
      </c>
      <c r="AP8" s="164" t="s">
        <v>129</v>
      </c>
      <c r="AQ8" s="164" t="s">
        <v>130</v>
      </c>
      <c r="AR8" s="166" t="s">
        <v>64</v>
      </c>
      <c r="AS8" s="167" t="s">
        <v>132</v>
      </c>
      <c r="AT8" s="167" t="s">
        <v>133</v>
      </c>
      <c r="AU8" s="170" t="s">
        <v>1</v>
      </c>
    </row>
    <row r="9" spans="1:47">
      <c r="A9" s="21">
        <v>1</v>
      </c>
      <c r="B9" s="29"/>
      <c r="C9" s="61"/>
      <c r="D9" s="34">
        <f t="shared" ref="D9:D72" si="2">(SUMPRODUCT(G9:I9,V9:X9)*Y9)-(SUMPRODUCT(N9:P9,V9:X9)*Y9)</f>
        <v>0</v>
      </c>
      <c r="E9" s="17"/>
      <c r="F9" s="19"/>
      <c r="G9" s="18"/>
      <c r="H9" s="18"/>
      <c r="I9" s="18"/>
      <c r="J9" s="18"/>
      <c r="K9" s="60">
        <f t="shared" ref="K9:K72" si="3">IFERROR(G9/J9,0)</f>
        <v>0</v>
      </c>
      <c r="L9" s="17"/>
      <c r="M9" s="20">
        <f>IF(U9=0,0,SUM($U$9:U9))</f>
        <v>0</v>
      </c>
      <c r="N9" s="18"/>
      <c r="O9" s="18"/>
      <c r="P9" s="18"/>
      <c r="Q9" s="137">
        <f t="shared" ref="Q9:Q72" si="4">AS9</f>
        <v>0</v>
      </c>
      <c r="R9" s="137">
        <f t="shared" ref="R9:R72" si="5">AT9</f>
        <v>0</v>
      </c>
      <c r="S9" s="122"/>
      <c r="T9" s="139">
        <f>IFERROR(VLOOKUP(E9,マスタ!$F$4:$H$19,3,0),0)</f>
        <v>0</v>
      </c>
      <c r="U9" s="139">
        <f>IFERROR(VLOOKUP(L9,マスタ!$J$4:$L$19,3,0),0)</f>
        <v>0</v>
      </c>
      <c r="V9" s="140">
        <f>IFERROR(VLOOKUP($B9,'相場&amp;ウオレット'!$A$4:$H$53,2,0),0)</f>
        <v>0</v>
      </c>
      <c r="W9" s="140">
        <f>IFERROR(VLOOKUP($B9,'相場&amp;ウオレット'!$A$4:$H$53,3,0),0)</f>
        <v>0</v>
      </c>
      <c r="X9" s="140">
        <f>IFERROR(VLOOKUP($B9,'相場&amp;ウオレット'!$A$4:$H$53,4,0),0)</f>
        <v>0</v>
      </c>
      <c r="Y9" s="140">
        <f>IFERROR(VLOOKUP($B9,'相場&amp;ウオレット'!$A$4:$H$53,5,0),0)</f>
        <v>0</v>
      </c>
      <c r="Z9" s="141" t="str">
        <f t="shared" ref="Z9:Z72" si="6">CONCATENATE(B9,"_",E9)</f>
        <v>_</v>
      </c>
      <c r="AA9" s="142" t="str">
        <f t="shared" ref="AA9:AA72" si="7">CONCATENATE(B9,"_",L9)</f>
        <v>_</v>
      </c>
      <c r="AB9" s="143">
        <f>IFERROR(IF(C9="両替",1,VLOOKUP(E9,マスタ!$F$4:$G$19,2,0)),0)</f>
        <v>0</v>
      </c>
      <c r="AC9" s="143">
        <f>IF($AB9&lt;&gt;2,G9*V9*$Y9,0)</f>
        <v>0</v>
      </c>
      <c r="AD9" s="143">
        <f>IF($AB9&lt;&gt;2,H9*W9*$Y9,0)</f>
        <v>0</v>
      </c>
      <c r="AE9" s="143">
        <f>IF($AB9&lt;&gt;2,I9*X9*$Y9,0)</f>
        <v>0</v>
      </c>
      <c r="AF9" s="143">
        <f>IF($AB9&lt;&gt;0,G9,0)</f>
        <v>0</v>
      </c>
      <c r="AG9" s="143">
        <f>IF($AB9&lt;&gt;0,H9,0)</f>
        <v>0</v>
      </c>
      <c r="AH9" s="143">
        <f>IF($AB9&lt;&gt;0,I9,0)</f>
        <v>0</v>
      </c>
      <c r="AI9" s="143">
        <f t="shared" ref="AI9:AI72" si="8">IF(AB9=3,D9,0)</f>
        <v>0</v>
      </c>
      <c r="AJ9" s="143">
        <f>IFERROR(VLOOKUP(F9,資産!$A$5:$G$10000,7,0),0)</f>
        <v>0</v>
      </c>
      <c r="AK9" s="142">
        <f>IF(C9="両替",1,IFERROR(VLOOKUP(L9,マスタ!$J$4:$L$19,2,0),0))</f>
        <v>0</v>
      </c>
      <c r="AL9" s="148">
        <f>IF($AK9=1,N9*V9*$Y9,0)</f>
        <v>0</v>
      </c>
      <c r="AM9" s="148">
        <f>IF($AK9=1,O9*W9*$Y9,0)</f>
        <v>0</v>
      </c>
      <c r="AN9" s="148">
        <f>IF($AK9=1,P9*X9*$Y9,0)</f>
        <v>0</v>
      </c>
      <c r="AO9" s="148">
        <f>IF(AL9=0,0,AC$4)*N9</f>
        <v>0</v>
      </c>
      <c r="AP9" s="148">
        <f>IF(AM9=0,0,AD$4)*O9</f>
        <v>0</v>
      </c>
      <c r="AQ9" s="148">
        <f>IF(AN9=0,0,AE$4)*P9</f>
        <v>0</v>
      </c>
      <c r="AR9" s="148">
        <f t="shared" ref="AR9:AR72" si="9">IF(AK9=2,D9*-1,0)</f>
        <v>0</v>
      </c>
      <c r="AS9" s="148">
        <f>SUM(AI9,AL9:AN9)</f>
        <v>0</v>
      </c>
      <c r="AT9" s="148">
        <f>SUM(AJ9,AO9:AQ9,AR9)</f>
        <v>0</v>
      </c>
      <c r="AU9" s="168" t="s">
        <v>22</v>
      </c>
    </row>
    <row r="10" spans="1:47">
      <c r="A10" s="21">
        <f t="shared" ref="A10:A73" si="10">A9+1</f>
        <v>2</v>
      </c>
      <c r="B10" s="29"/>
      <c r="C10" s="61"/>
      <c r="D10" s="34">
        <f t="shared" si="2"/>
        <v>0</v>
      </c>
      <c r="E10" s="17"/>
      <c r="F10" s="19"/>
      <c r="G10" s="18"/>
      <c r="H10" s="18"/>
      <c r="I10" s="18"/>
      <c r="J10" s="18"/>
      <c r="K10" s="60">
        <f t="shared" si="3"/>
        <v>0</v>
      </c>
      <c r="L10" s="17"/>
      <c r="M10" s="20">
        <f>IF(U10=0,0,SUM($U$9:U10))</f>
        <v>0</v>
      </c>
      <c r="N10" s="18"/>
      <c r="O10" s="18"/>
      <c r="P10" s="18"/>
      <c r="Q10" s="137">
        <f t="shared" si="4"/>
        <v>0</v>
      </c>
      <c r="R10" s="137">
        <f t="shared" si="5"/>
        <v>0</v>
      </c>
      <c r="S10" s="122"/>
      <c r="T10" s="139">
        <f>IFERROR(VLOOKUP(E10,マスタ!$F$4:$H$19,3,0),0)</f>
        <v>0</v>
      </c>
      <c r="U10" s="139">
        <f>IFERROR(VLOOKUP(L10,マスタ!$J$4:$L$19,3,0),0)</f>
        <v>0</v>
      </c>
      <c r="V10" s="140">
        <f>IFERROR(VLOOKUP($B10,'相場&amp;ウオレット'!$A$4:$H$53,2,0),0)</f>
        <v>0</v>
      </c>
      <c r="W10" s="140">
        <f>IFERROR(VLOOKUP($B10,'相場&amp;ウオレット'!$A$4:$H$53,3,0),0)</f>
        <v>0</v>
      </c>
      <c r="X10" s="140">
        <f>IFERROR(VLOOKUP($B10,'相場&amp;ウオレット'!$A$4:$H$53,4,0),0)</f>
        <v>0</v>
      </c>
      <c r="Y10" s="140">
        <f>IFERROR(VLOOKUP($B10,'相場&amp;ウオレット'!$A$4:$H$53,5,0),0)</f>
        <v>0</v>
      </c>
      <c r="Z10" s="141" t="str">
        <f t="shared" si="6"/>
        <v>_</v>
      </c>
      <c r="AA10" s="142" t="str">
        <f t="shared" si="7"/>
        <v>_</v>
      </c>
      <c r="AB10" s="143">
        <f>IFERROR(IF(C10="両替",1,VLOOKUP(E10,マスタ!$F$4:$G$19,2,0)),0)</f>
        <v>0</v>
      </c>
      <c r="AC10" s="143">
        <f t="shared" ref="AC10:AC73" si="11">IF($AB10&lt;&gt;2,G10*V10*$Y10,0)</f>
        <v>0</v>
      </c>
      <c r="AD10" s="143">
        <f t="shared" ref="AD10:AD73" si="12">IF($AB10&lt;&gt;2,H10*W10*$Y10,0)</f>
        <v>0</v>
      </c>
      <c r="AE10" s="143">
        <f t="shared" ref="AE10:AE73" si="13">IF($AB10&lt;&gt;2,I10*X10*$Y10,0)</f>
        <v>0</v>
      </c>
      <c r="AF10" s="143">
        <f t="shared" ref="AF10:AF73" si="14">IF($AB10&lt;&gt;0,G10,0)</f>
        <v>0</v>
      </c>
      <c r="AG10" s="143">
        <f t="shared" ref="AG10:AG73" si="15">IF($AB10&lt;&gt;0,H10,0)</f>
        <v>0</v>
      </c>
      <c r="AH10" s="143">
        <f t="shared" ref="AH10:AH73" si="16">IF($AB10&lt;&gt;0,I10,0)</f>
        <v>0</v>
      </c>
      <c r="AI10" s="143">
        <f t="shared" si="8"/>
        <v>0</v>
      </c>
      <c r="AJ10" s="143">
        <f>IFERROR(VLOOKUP(F10,資産!$A$5:$G$10000,7,0),0)</f>
        <v>0</v>
      </c>
      <c r="AK10" s="142">
        <f>IF(C10="両替",1,IFERROR(VLOOKUP(L10,マスタ!$J$4:$L$19,2,0),0))</f>
        <v>0</v>
      </c>
      <c r="AL10" s="148">
        <f t="shared" ref="AL10:AL73" si="17">IF($AK10=1,N10*V10*$Y10,0)</f>
        <v>0</v>
      </c>
      <c r="AM10" s="148">
        <f t="shared" ref="AM10:AM73" si="18">IF($AK10=1,O10*W10*$Y10,0)</f>
        <v>0</v>
      </c>
      <c r="AN10" s="148">
        <f t="shared" ref="AN10:AN73" si="19">IF($AK10=1,P10*X10*$Y10,0)</f>
        <v>0</v>
      </c>
      <c r="AO10" s="148">
        <f t="shared" ref="AO10:AO73" si="20">IF(AL10=0,0,AC$4)*N10</f>
        <v>0</v>
      </c>
      <c r="AP10" s="148">
        <f t="shared" ref="AP10:AP73" si="21">IF(AM10=0,0,AD$4)*O10</f>
        <v>0</v>
      </c>
      <c r="AQ10" s="148">
        <f t="shared" ref="AQ10:AQ73" si="22">IF(AN10=0,0,AE$4)*P10</f>
        <v>0</v>
      </c>
      <c r="AR10" s="148">
        <f t="shared" si="9"/>
        <v>0</v>
      </c>
      <c r="AS10" s="148">
        <f t="shared" ref="AS10:AS73" si="23">SUM(AI10,AL10:AN10)</f>
        <v>0</v>
      </c>
      <c r="AT10" s="148">
        <f t="shared" ref="AT10:AT73" si="24">SUM(AJ10,AO10:AQ10,AR10)</f>
        <v>0</v>
      </c>
    </row>
    <row r="11" spans="1:47">
      <c r="A11" s="21">
        <f t="shared" si="10"/>
        <v>3</v>
      </c>
      <c r="B11" s="29"/>
      <c r="C11" s="61"/>
      <c r="D11" s="34">
        <f t="shared" si="2"/>
        <v>0</v>
      </c>
      <c r="E11" s="17"/>
      <c r="F11" s="19"/>
      <c r="G11" s="18"/>
      <c r="H11" s="18"/>
      <c r="I11" s="18"/>
      <c r="J11" s="18"/>
      <c r="K11" s="60">
        <f t="shared" si="3"/>
        <v>0</v>
      </c>
      <c r="L11" s="17"/>
      <c r="M11" s="20">
        <f>IF(U11=0,0,SUM($U$9:U11))</f>
        <v>0</v>
      </c>
      <c r="N11" s="18"/>
      <c r="O11" s="18"/>
      <c r="P11" s="18"/>
      <c r="Q11" s="137">
        <f t="shared" si="4"/>
        <v>0</v>
      </c>
      <c r="R11" s="137">
        <f t="shared" si="5"/>
        <v>0</v>
      </c>
      <c r="S11" s="122"/>
      <c r="T11" s="139">
        <f>IFERROR(VLOOKUP(E11,マスタ!$F$4:$H$19,3,0),0)</f>
        <v>0</v>
      </c>
      <c r="U11" s="139">
        <f>IFERROR(VLOOKUP(L11,マスタ!$J$4:$L$19,3,0),0)</f>
        <v>0</v>
      </c>
      <c r="V11" s="140">
        <f>IFERROR(VLOOKUP($B11,'相場&amp;ウオレット'!$A$4:$H$53,2,0),0)</f>
        <v>0</v>
      </c>
      <c r="W11" s="140">
        <f>IFERROR(VLOOKUP($B11,'相場&amp;ウオレット'!$A$4:$H$53,3,0),0)</f>
        <v>0</v>
      </c>
      <c r="X11" s="140">
        <f>IFERROR(VLOOKUP($B11,'相場&amp;ウオレット'!$A$4:$H$53,4,0),0)</f>
        <v>0</v>
      </c>
      <c r="Y11" s="140">
        <f>IFERROR(VLOOKUP($B11,'相場&amp;ウオレット'!$A$4:$H$53,5,0),0)</f>
        <v>0</v>
      </c>
      <c r="Z11" s="141" t="str">
        <f t="shared" si="6"/>
        <v>_</v>
      </c>
      <c r="AA11" s="142" t="str">
        <f t="shared" si="7"/>
        <v>_</v>
      </c>
      <c r="AB11" s="143">
        <f>IFERROR(IF(C11="両替",1,VLOOKUP(E11,マスタ!$F$4:$G$19,2,0)),0)</f>
        <v>0</v>
      </c>
      <c r="AC11" s="143">
        <f t="shared" si="11"/>
        <v>0</v>
      </c>
      <c r="AD11" s="143">
        <f t="shared" si="12"/>
        <v>0</v>
      </c>
      <c r="AE11" s="143">
        <f t="shared" si="13"/>
        <v>0</v>
      </c>
      <c r="AF11" s="143">
        <f t="shared" si="14"/>
        <v>0</v>
      </c>
      <c r="AG11" s="143">
        <f t="shared" si="15"/>
        <v>0</v>
      </c>
      <c r="AH11" s="143">
        <f t="shared" si="16"/>
        <v>0</v>
      </c>
      <c r="AI11" s="143">
        <f t="shared" si="8"/>
        <v>0</v>
      </c>
      <c r="AJ11" s="143">
        <f>IFERROR(VLOOKUP(F11,資産!$A$5:$G$10000,7,0),0)</f>
        <v>0</v>
      </c>
      <c r="AK11" s="142">
        <f>IF(C11="両替",1,IFERROR(VLOOKUP(L11,マスタ!$J$4:$L$19,2,0),0))</f>
        <v>0</v>
      </c>
      <c r="AL11" s="148">
        <f t="shared" si="17"/>
        <v>0</v>
      </c>
      <c r="AM11" s="148">
        <f t="shared" si="18"/>
        <v>0</v>
      </c>
      <c r="AN11" s="148">
        <f t="shared" si="19"/>
        <v>0</v>
      </c>
      <c r="AO11" s="148">
        <f t="shared" si="20"/>
        <v>0</v>
      </c>
      <c r="AP11" s="148">
        <f t="shared" si="21"/>
        <v>0</v>
      </c>
      <c r="AQ11" s="148">
        <f t="shared" si="22"/>
        <v>0</v>
      </c>
      <c r="AR11" s="148">
        <f t="shared" si="9"/>
        <v>0</v>
      </c>
      <c r="AS11" s="148">
        <f t="shared" si="23"/>
        <v>0</v>
      </c>
      <c r="AT11" s="148">
        <f t="shared" si="24"/>
        <v>0</v>
      </c>
    </row>
    <row r="12" spans="1:47">
      <c r="A12" s="21">
        <f t="shared" si="10"/>
        <v>4</v>
      </c>
      <c r="B12" s="29"/>
      <c r="C12" s="61"/>
      <c r="D12" s="34">
        <f t="shared" si="2"/>
        <v>0</v>
      </c>
      <c r="E12" s="17"/>
      <c r="F12" s="19"/>
      <c r="G12" s="18"/>
      <c r="H12" s="18"/>
      <c r="I12" s="18"/>
      <c r="J12" s="18"/>
      <c r="K12" s="60">
        <f t="shared" si="3"/>
        <v>0</v>
      </c>
      <c r="L12" s="17"/>
      <c r="M12" s="20">
        <f>IF(U12=0,0,SUM($U$9:U12))</f>
        <v>0</v>
      </c>
      <c r="N12" s="18"/>
      <c r="O12" s="18"/>
      <c r="P12" s="18"/>
      <c r="Q12" s="137">
        <f t="shared" si="4"/>
        <v>0</v>
      </c>
      <c r="R12" s="137">
        <f t="shared" si="5"/>
        <v>0</v>
      </c>
      <c r="S12" s="122"/>
      <c r="T12" s="139">
        <f>IFERROR(VLOOKUP(E12,マスタ!$F$4:$H$19,3,0),0)</f>
        <v>0</v>
      </c>
      <c r="U12" s="139">
        <f>IFERROR(VLOOKUP(L12,マスタ!$J$4:$L$19,3,0),0)</f>
        <v>0</v>
      </c>
      <c r="V12" s="140">
        <f>IFERROR(VLOOKUP($B12,'相場&amp;ウオレット'!$A$4:$H$53,2,0),0)</f>
        <v>0</v>
      </c>
      <c r="W12" s="140">
        <f>IFERROR(VLOOKUP($B12,'相場&amp;ウオレット'!$A$4:$H$53,3,0),0)</f>
        <v>0</v>
      </c>
      <c r="X12" s="140">
        <f>IFERROR(VLOOKUP($B12,'相場&amp;ウオレット'!$A$4:$H$53,4,0),0)</f>
        <v>0</v>
      </c>
      <c r="Y12" s="140">
        <f>IFERROR(VLOOKUP($B12,'相場&amp;ウオレット'!$A$4:$H$53,5,0),0)</f>
        <v>0</v>
      </c>
      <c r="Z12" s="141" t="str">
        <f t="shared" si="6"/>
        <v>_</v>
      </c>
      <c r="AA12" s="142" t="str">
        <f t="shared" si="7"/>
        <v>_</v>
      </c>
      <c r="AB12" s="143">
        <f>IFERROR(IF(C12="両替",1,VLOOKUP(E12,マスタ!$F$4:$G$19,2,0)),0)</f>
        <v>0</v>
      </c>
      <c r="AC12" s="143">
        <f t="shared" si="11"/>
        <v>0</v>
      </c>
      <c r="AD12" s="143">
        <f t="shared" si="12"/>
        <v>0</v>
      </c>
      <c r="AE12" s="143">
        <f t="shared" si="13"/>
        <v>0</v>
      </c>
      <c r="AF12" s="143">
        <f t="shared" si="14"/>
        <v>0</v>
      </c>
      <c r="AG12" s="143">
        <f t="shared" si="15"/>
        <v>0</v>
      </c>
      <c r="AH12" s="143">
        <f t="shared" si="16"/>
        <v>0</v>
      </c>
      <c r="AI12" s="143">
        <f t="shared" si="8"/>
        <v>0</v>
      </c>
      <c r="AJ12" s="143">
        <f>IFERROR(VLOOKUP(F12,資産!$A$5:$G$10000,7,0),0)</f>
        <v>0</v>
      </c>
      <c r="AK12" s="142">
        <f>IF(C12="両替",1,IFERROR(VLOOKUP(L12,マスタ!$J$4:$L$19,2,0),0))</f>
        <v>0</v>
      </c>
      <c r="AL12" s="148">
        <f t="shared" si="17"/>
        <v>0</v>
      </c>
      <c r="AM12" s="148">
        <f t="shared" si="18"/>
        <v>0</v>
      </c>
      <c r="AN12" s="148">
        <f t="shared" si="19"/>
        <v>0</v>
      </c>
      <c r="AO12" s="148">
        <f t="shared" si="20"/>
        <v>0</v>
      </c>
      <c r="AP12" s="148">
        <f t="shared" si="21"/>
        <v>0</v>
      </c>
      <c r="AQ12" s="148">
        <f t="shared" si="22"/>
        <v>0</v>
      </c>
      <c r="AR12" s="148">
        <f t="shared" si="9"/>
        <v>0</v>
      </c>
      <c r="AS12" s="148">
        <f t="shared" si="23"/>
        <v>0</v>
      </c>
      <c r="AT12" s="148">
        <f t="shared" si="24"/>
        <v>0</v>
      </c>
    </row>
    <row r="13" spans="1:47">
      <c r="A13" s="21">
        <f t="shared" si="10"/>
        <v>5</v>
      </c>
      <c r="B13" s="29"/>
      <c r="C13" s="61"/>
      <c r="D13" s="34">
        <f t="shared" si="2"/>
        <v>0</v>
      </c>
      <c r="E13" s="17"/>
      <c r="F13" s="19"/>
      <c r="G13" s="18"/>
      <c r="H13" s="18"/>
      <c r="I13" s="18"/>
      <c r="J13" s="18"/>
      <c r="K13" s="60">
        <f t="shared" si="3"/>
        <v>0</v>
      </c>
      <c r="L13" s="17"/>
      <c r="M13" s="20">
        <f>IF(U13=0,0,SUM($U$9:U13))</f>
        <v>0</v>
      </c>
      <c r="N13" s="18"/>
      <c r="O13" s="18"/>
      <c r="P13" s="18"/>
      <c r="Q13" s="137">
        <f t="shared" si="4"/>
        <v>0</v>
      </c>
      <c r="R13" s="137">
        <f t="shared" si="5"/>
        <v>0</v>
      </c>
      <c r="S13" s="122"/>
      <c r="T13" s="139">
        <f>IFERROR(VLOOKUP(E13,マスタ!$F$4:$H$19,3,0),0)</f>
        <v>0</v>
      </c>
      <c r="U13" s="139">
        <f>IFERROR(VLOOKUP(L13,マスタ!$J$4:$L$19,3,0),0)</f>
        <v>0</v>
      </c>
      <c r="V13" s="140">
        <f>IFERROR(VLOOKUP($B13,'相場&amp;ウオレット'!$A$4:$H$53,2,0),0)</f>
        <v>0</v>
      </c>
      <c r="W13" s="140">
        <f>IFERROR(VLOOKUP($B13,'相場&amp;ウオレット'!$A$4:$H$53,3,0),0)</f>
        <v>0</v>
      </c>
      <c r="X13" s="140">
        <f>IFERROR(VLOOKUP($B13,'相場&amp;ウオレット'!$A$4:$H$53,4,0),0)</f>
        <v>0</v>
      </c>
      <c r="Y13" s="140">
        <f>IFERROR(VLOOKUP($B13,'相場&amp;ウオレット'!$A$4:$H$53,5,0),0)</f>
        <v>0</v>
      </c>
      <c r="Z13" s="141" t="str">
        <f t="shared" si="6"/>
        <v>_</v>
      </c>
      <c r="AA13" s="142" t="str">
        <f t="shared" si="7"/>
        <v>_</v>
      </c>
      <c r="AB13" s="143">
        <f>IFERROR(IF(C13="両替",1,VLOOKUP(E13,マスタ!$F$4:$G$19,2,0)),0)</f>
        <v>0</v>
      </c>
      <c r="AC13" s="143">
        <f t="shared" si="11"/>
        <v>0</v>
      </c>
      <c r="AD13" s="143">
        <f t="shared" si="12"/>
        <v>0</v>
      </c>
      <c r="AE13" s="143">
        <f t="shared" si="13"/>
        <v>0</v>
      </c>
      <c r="AF13" s="143">
        <f t="shared" si="14"/>
        <v>0</v>
      </c>
      <c r="AG13" s="143">
        <f t="shared" si="15"/>
        <v>0</v>
      </c>
      <c r="AH13" s="143">
        <f t="shared" si="16"/>
        <v>0</v>
      </c>
      <c r="AI13" s="143">
        <f t="shared" si="8"/>
        <v>0</v>
      </c>
      <c r="AJ13" s="143">
        <f>IFERROR(VLOOKUP(F13,資産!$A$5:$G$10000,7,0),0)</f>
        <v>0</v>
      </c>
      <c r="AK13" s="142">
        <f>IF(C13="両替",1,IFERROR(VLOOKUP(L13,マスタ!$J$4:$L$19,2,0),0))</f>
        <v>0</v>
      </c>
      <c r="AL13" s="148">
        <f t="shared" si="17"/>
        <v>0</v>
      </c>
      <c r="AM13" s="148">
        <f t="shared" si="18"/>
        <v>0</v>
      </c>
      <c r="AN13" s="148">
        <f t="shared" si="19"/>
        <v>0</v>
      </c>
      <c r="AO13" s="148">
        <f t="shared" si="20"/>
        <v>0</v>
      </c>
      <c r="AP13" s="148">
        <f t="shared" si="21"/>
        <v>0</v>
      </c>
      <c r="AQ13" s="148">
        <f t="shared" si="22"/>
        <v>0</v>
      </c>
      <c r="AR13" s="148">
        <f t="shared" si="9"/>
        <v>0</v>
      </c>
      <c r="AS13" s="148">
        <f t="shared" si="23"/>
        <v>0</v>
      </c>
      <c r="AT13" s="148">
        <f t="shared" si="24"/>
        <v>0</v>
      </c>
    </row>
    <row r="14" spans="1:47">
      <c r="A14" s="21">
        <f t="shared" si="10"/>
        <v>6</v>
      </c>
      <c r="B14" s="29"/>
      <c r="C14" s="61"/>
      <c r="D14" s="34">
        <f t="shared" si="2"/>
        <v>0</v>
      </c>
      <c r="E14" s="17"/>
      <c r="F14" s="19"/>
      <c r="G14" s="18"/>
      <c r="H14" s="18"/>
      <c r="I14" s="18"/>
      <c r="J14" s="18"/>
      <c r="K14" s="60">
        <f t="shared" si="3"/>
        <v>0</v>
      </c>
      <c r="L14" s="17"/>
      <c r="M14" s="20">
        <f>IF(U14=0,0,SUM($U$9:U14))</f>
        <v>0</v>
      </c>
      <c r="N14" s="18"/>
      <c r="O14" s="18"/>
      <c r="P14" s="18"/>
      <c r="Q14" s="137">
        <f t="shared" si="4"/>
        <v>0</v>
      </c>
      <c r="R14" s="137">
        <f t="shared" si="5"/>
        <v>0</v>
      </c>
      <c r="S14" s="122"/>
      <c r="T14" s="139">
        <f>IFERROR(VLOOKUP(E14,マスタ!$F$4:$H$19,3,0),0)</f>
        <v>0</v>
      </c>
      <c r="U14" s="139">
        <f>IFERROR(VLOOKUP(L14,マスタ!$J$4:$L$19,3,0),0)</f>
        <v>0</v>
      </c>
      <c r="V14" s="140">
        <f>IFERROR(VLOOKUP($B14,'相場&amp;ウオレット'!$A$4:$H$53,2,0),0)</f>
        <v>0</v>
      </c>
      <c r="W14" s="140">
        <f>IFERROR(VLOOKUP($B14,'相場&amp;ウオレット'!$A$4:$H$53,3,0),0)</f>
        <v>0</v>
      </c>
      <c r="X14" s="140">
        <f>IFERROR(VLOOKUP($B14,'相場&amp;ウオレット'!$A$4:$H$53,4,0),0)</f>
        <v>0</v>
      </c>
      <c r="Y14" s="140">
        <f>IFERROR(VLOOKUP($B14,'相場&amp;ウオレット'!$A$4:$H$53,5,0),0)</f>
        <v>0</v>
      </c>
      <c r="Z14" s="141" t="str">
        <f t="shared" si="6"/>
        <v>_</v>
      </c>
      <c r="AA14" s="142" t="str">
        <f t="shared" si="7"/>
        <v>_</v>
      </c>
      <c r="AB14" s="143">
        <f>IFERROR(IF(C14="両替",1,VLOOKUP(E14,マスタ!$F$4:$G$19,2,0)),0)</f>
        <v>0</v>
      </c>
      <c r="AC14" s="143">
        <f t="shared" si="11"/>
        <v>0</v>
      </c>
      <c r="AD14" s="143">
        <f t="shared" si="12"/>
        <v>0</v>
      </c>
      <c r="AE14" s="143">
        <f t="shared" si="13"/>
        <v>0</v>
      </c>
      <c r="AF14" s="143">
        <f t="shared" si="14"/>
        <v>0</v>
      </c>
      <c r="AG14" s="143">
        <f t="shared" si="15"/>
        <v>0</v>
      </c>
      <c r="AH14" s="143">
        <f t="shared" si="16"/>
        <v>0</v>
      </c>
      <c r="AI14" s="143">
        <f t="shared" si="8"/>
        <v>0</v>
      </c>
      <c r="AJ14" s="143">
        <f>IFERROR(VLOOKUP(F14,資産!$A$5:$G$10000,7,0),0)</f>
        <v>0</v>
      </c>
      <c r="AK14" s="142">
        <f>IF(C14="両替",1,IFERROR(VLOOKUP(L14,マスタ!$J$4:$L$19,2,0),0))</f>
        <v>0</v>
      </c>
      <c r="AL14" s="148">
        <f t="shared" si="17"/>
        <v>0</v>
      </c>
      <c r="AM14" s="148">
        <f t="shared" si="18"/>
        <v>0</v>
      </c>
      <c r="AN14" s="148">
        <f t="shared" si="19"/>
        <v>0</v>
      </c>
      <c r="AO14" s="148">
        <f t="shared" si="20"/>
        <v>0</v>
      </c>
      <c r="AP14" s="148">
        <f t="shared" si="21"/>
        <v>0</v>
      </c>
      <c r="AQ14" s="148">
        <f t="shared" si="22"/>
        <v>0</v>
      </c>
      <c r="AR14" s="148">
        <f t="shared" si="9"/>
        <v>0</v>
      </c>
      <c r="AS14" s="148">
        <f t="shared" si="23"/>
        <v>0</v>
      </c>
      <c r="AT14" s="148">
        <f t="shared" si="24"/>
        <v>0</v>
      </c>
    </row>
    <row r="15" spans="1:47">
      <c r="A15" s="21">
        <f t="shared" si="10"/>
        <v>7</v>
      </c>
      <c r="B15" s="29"/>
      <c r="C15" s="61"/>
      <c r="D15" s="34">
        <f t="shared" si="2"/>
        <v>0</v>
      </c>
      <c r="E15" s="17"/>
      <c r="F15" s="19"/>
      <c r="G15" s="18"/>
      <c r="H15" s="18"/>
      <c r="I15" s="18"/>
      <c r="J15" s="18"/>
      <c r="K15" s="60">
        <f t="shared" si="3"/>
        <v>0</v>
      </c>
      <c r="L15" s="17"/>
      <c r="M15" s="20">
        <f>IF(U15=0,0,SUM($U$9:U15))</f>
        <v>0</v>
      </c>
      <c r="N15" s="18"/>
      <c r="O15" s="18"/>
      <c r="P15" s="18"/>
      <c r="Q15" s="137">
        <f t="shared" si="4"/>
        <v>0</v>
      </c>
      <c r="R15" s="137">
        <f t="shared" si="5"/>
        <v>0</v>
      </c>
      <c r="S15" s="122"/>
      <c r="T15" s="139">
        <f>IFERROR(VLOOKUP(E15,マスタ!$F$4:$H$19,3,0),0)</f>
        <v>0</v>
      </c>
      <c r="U15" s="139">
        <f>IFERROR(VLOOKUP(L15,マスタ!$J$4:$L$19,3,0),0)</f>
        <v>0</v>
      </c>
      <c r="V15" s="140">
        <f>IFERROR(VLOOKUP($B15,'相場&amp;ウオレット'!$A$4:$H$53,2,0),0)</f>
        <v>0</v>
      </c>
      <c r="W15" s="140">
        <f>IFERROR(VLOOKUP($B15,'相場&amp;ウオレット'!$A$4:$H$53,3,0),0)</f>
        <v>0</v>
      </c>
      <c r="X15" s="140">
        <f>IFERROR(VLOOKUP($B15,'相場&amp;ウオレット'!$A$4:$H$53,4,0),0)</f>
        <v>0</v>
      </c>
      <c r="Y15" s="140">
        <f>IFERROR(VLOOKUP($B15,'相場&amp;ウオレット'!$A$4:$H$53,5,0),0)</f>
        <v>0</v>
      </c>
      <c r="Z15" s="141" t="str">
        <f t="shared" si="6"/>
        <v>_</v>
      </c>
      <c r="AA15" s="142" t="str">
        <f t="shared" si="7"/>
        <v>_</v>
      </c>
      <c r="AB15" s="143">
        <f>IFERROR(IF(C15="両替",1,VLOOKUP(E15,マスタ!$F$4:$G$19,2,0)),0)</f>
        <v>0</v>
      </c>
      <c r="AC15" s="143">
        <f t="shared" si="11"/>
        <v>0</v>
      </c>
      <c r="AD15" s="143">
        <f t="shared" si="12"/>
        <v>0</v>
      </c>
      <c r="AE15" s="143">
        <f t="shared" si="13"/>
        <v>0</v>
      </c>
      <c r="AF15" s="143">
        <f t="shared" si="14"/>
        <v>0</v>
      </c>
      <c r="AG15" s="143">
        <f t="shared" si="15"/>
        <v>0</v>
      </c>
      <c r="AH15" s="143">
        <f t="shared" si="16"/>
        <v>0</v>
      </c>
      <c r="AI15" s="143">
        <f t="shared" si="8"/>
        <v>0</v>
      </c>
      <c r="AJ15" s="143">
        <f>IFERROR(VLOOKUP(F15,資産!$A$5:$G$10000,7,0),0)</f>
        <v>0</v>
      </c>
      <c r="AK15" s="142">
        <f>IF(C15="両替",1,IFERROR(VLOOKUP(L15,マスタ!$J$4:$L$19,2,0),0))</f>
        <v>0</v>
      </c>
      <c r="AL15" s="148">
        <f t="shared" si="17"/>
        <v>0</v>
      </c>
      <c r="AM15" s="148">
        <f t="shared" si="18"/>
        <v>0</v>
      </c>
      <c r="AN15" s="148">
        <f t="shared" si="19"/>
        <v>0</v>
      </c>
      <c r="AO15" s="148">
        <f t="shared" si="20"/>
        <v>0</v>
      </c>
      <c r="AP15" s="148">
        <f t="shared" si="21"/>
        <v>0</v>
      </c>
      <c r="AQ15" s="148">
        <f t="shared" si="22"/>
        <v>0</v>
      </c>
      <c r="AR15" s="148">
        <f t="shared" si="9"/>
        <v>0</v>
      </c>
      <c r="AS15" s="148">
        <f t="shared" si="23"/>
        <v>0</v>
      </c>
      <c r="AT15" s="148">
        <f t="shared" si="24"/>
        <v>0</v>
      </c>
    </row>
    <row r="16" spans="1:47">
      <c r="A16" s="21">
        <f t="shared" si="10"/>
        <v>8</v>
      </c>
      <c r="B16" s="29"/>
      <c r="C16" s="61"/>
      <c r="D16" s="34">
        <f t="shared" si="2"/>
        <v>0</v>
      </c>
      <c r="E16" s="17"/>
      <c r="F16" s="19"/>
      <c r="G16" s="18"/>
      <c r="H16" s="18"/>
      <c r="I16" s="18"/>
      <c r="J16" s="18"/>
      <c r="K16" s="60">
        <f t="shared" si="3"/>
        <v>0</v>
      </c>
      <c r="L16" s="17"/>
      <c r="M16" s="20">
        <f>IF(U16=0,0,SUM($U$9:U16))</f>
        <v>0</v>
      </c>
      <c r="N16" s="18"/>
      <c r="O16" s="18"/>
      <c r="P16" s="18"/>
      <c r="Q16" s="137">
        <f t="shared" si="4"/>
        <v>0</v>
      </c>
      <c r="R16" s="137">
        <f t="shared" si="5"/>
        <v>0</v>
      </c>
      <c r="S16" s="122"/>
      <c r="T16" s="139">
        <f>IFERROR(VLOOKUP(E16,マスタ!$F$4:$H$19,3,0),0)</f>
        <v>0</v>
      </c>
      <c r="U16" s="139">
        <f>IFERROR(VLOOKUP(L16,マスタ!$J$4:$L$19,3,0),0)</f>
        <v>0</v>
      </c>
      <c r="V16" s="140">
        <f>IFERROR(VLOOKUP($B16,'相場&amp;ウオレット'!$A$4:$H$53,2,0),0)</f>
        <v>0</v>
      </c>
      <c r="W16" s="140">
        <f>IFERROR(VLOOKUP($B16,'相場&amp;ウオレット'!$A$4:$H$53,3,0),0)</f>
        <v>0</v>
      </c>
      <c r="X16" s="140">
        <f>IFERROR(VLOOKUP($B16,'相場&amp;ウオレット'!$A$4:$H$53,4,0),0)</f>
        <v>0</v>
      </c>
      <c r="Y16" s="140">
        <f>IFERROR(VLOOKUP($B16,'相場&amp;ウオレット'!$A$4:$H$53,5,0),0)</f>
        <v>0</v>
      </c>
      <c r="Z16" s="141" t="str">
        <f t="shared" si="6"/>
        <v>_</v>
      </c>
      <c r="AA16" s="142" t="str">
        <f t="shared" si="7"/>
        <v>_</v>
      </c>
      <c r="AB16" s="143">
        <f>IFERROR(IF(C16="両替",1,VLOOKUP(E16,マスタ!$F$4:$G$19,2,0)),0)</f>
        <v>0</v>
      </c>
      <c r="AC16" s="143">
        <f t="shared" si="11"/>
        <v>0</v>
      </c>
      <c r="AD16" s="143">
        <f t="shared" si="12"/>
        <v>0</v>
      </c>
      <c r="AE16" s="143">
        <f t="shared" si="13"/>
        <v>0</v>
      </c>
      <c r="AF16" s="143">
        <f t="shared" si="14"/>
        <v>0</v>
      </c>
      <c r="AG16" s="143">
        <f t="shared" si="15"/>
        <v>0</v>
      </c>
      <c r="AH16" s="143">
        <f t="shared" si="16"/>
        <v>0</v>
      </c>
      <c r="AI16" s="143">
        <f t="shared" si="8"/>
        <v>0</v>
      </c>
      <c r="AJ16" s="143">
        <f>IFERROR(VLOOKUP(F16,資産!$A$5:$G$10000,7,0),0)</f>
        <v>0</v>
      </c>
      <c r="AK16" s="142">
        <f>IF(C16="両替",1,IFERROR(VLOOKUP(L16,マスタ!$J$4:$L$19,2,0),0))</f>
        <v>0</v>
      </c>
      <c r="AL16" s="148">
        <f t="shared" si="17"/>
        <v>0</v>
      </c>
      <c r="AM16" s="148">
        <f t="shared" si="18"/>
        <v>0</v>
      </c>
      <c r="AN16" s="148">
        <f t="shared" si="19"/>
        <v>0</v>
      </c>
      <c r="AO16" s="148">
        <f t="shared" si="20"/>
        <v>0</v>
      </c>
      <c r="AP16" s="148">
        <f t="shared" si="21"/>
        <v>0</v>
      </c>
      <c r="AQ16" s="148">
        <f t="shared" si="22"/>
        <v>0</v>
      </c>
      <c r="AR16" s="148">
        <f t="shared" si="9"/>
        <v>0</v>
      </c>
      <c r="AS16" s="148">
        <f t="shared" si="23"/>
        <v>0</v>
      </c>
      <c r="AT16" s="148">
        <f t="shared" si="24"/>
        <v>0</v>
      </c>
    </row>
    <row r="17" spans="1:47">
      <c r="A17" s="21">
        <f t="shared" si="10"/>
        <v>9</v>
      </c>
      <c r="B17" s="29"/>
      <c r="C17" s="61"/>
      <c r="D17" s="34">
        <f t="shared" si="2"/>
        <v>0</v>
      </c>
      <c r="E17" s="17"/>
      <c r="F17" s="19"/>
      <c r="G17" s="18"/>
      <c r="H17" s="18"/>
      <c r="I17" s="18"/>
      <c r="J17" s="18"/>
      <c r="K17" s="60">
        <f t="shared" si="3"/>
        <v>0</v>
      </c>
      <c r="L17" s="17"/>
      <c r="M17" s="20">
        <f>IF(U17=0,0,SUM($U$9:U17))</f>
        <v>0</v>
      </c>
      <c r="N17" s="18"/>
      <c r="O17" s="18"/>
      <c r="P17" s="18"/>
      <c r="Q17" s="137">
        <f t="shared" si="4"/>
        <v>0</v>
      </c>
      <c r="R17" s="137">
        <f t="shared" si="5"/>
        <v>0</v>
      </c>
      <c r="S17" s="122"/>
      <c r="T17" s="139">
        <f>IFERROR(VLOOKUP(E17,マスタ!$F$4:$H$19,3,0),0)</f>
        <v>0</v>
      </c>
      <c r="U17" s="139">
        <f>IFERROR(VLOOKUP(L17,マスタ!$J$4:$L$19,3,0),0)</f>
        <v>0</v>
      </c>
      <c r="V17" s="140">
        <f>IFERROR(VLOOKUP($B17,'相場&amp;ウオレット'!$A$4:$H$53,2,0),0)</f>
        <v>0</v>
      </c>
      <c r="W17" s="140">
        <f>IFERROR(VLOOKUP($B17,'相場&amp;ウオレット'!$A$4:$H$53,3,0),0)</f>
        <v>0</v>
      </c>
      <c r="X17" s="140">
        <f>IFERROR(VLOOKUP($B17,'相場&amp;ウオレット'!$A$4:$H$53,4,0),0)</f>
        <v>0</v>
      </c>
      <c r="Y17" s="140">
        <f>IFERROR(VLOOKUP($B17,'相場&amp;ウオレット'!$A$4:$H$53,5,0),0)</f>
        <v>0</v>
      </c>
      <c r="Z17" s="141" t="str">
        <f t="shared" si="6"/>
        <v>_</v>
      </c>
      <c r="AA17" s="142" t="str">
        <f t="shared" si="7"/>
        <v>_</v>
      </c>
      <c r="AB17" s="143">
        <f>IFERROR(IF(C17="両替",1,VLOOKUP(E17,マスタ!$F$4:$G$19,2,0)),0)</f>
        <v>0</v>
      </c>
      <c r="AC17" s="143">
        <f t="shared" si="11"/>
        <v>0</v>
      </c>
      <c r="AD17" s="143">
        <f t="shared" si="12"/>
        <v>0</v>
      </c>
      <c r="AE17" s="143">
        <f t="shared" si="13"/>
        <v>0</v>
      </c>
      <c r="AF17" s="143">
        <f t="shared" si="14"/>
        <v>0</v>
      </c>
      <c r="AG17" s="143">
        <f t="shared" si="15"/>
        <v>0</v>
      </c>
      <c r="AH17" s="143">
        <f t="shared" si="16"/>
        <v>0</v>
      </c>
      <c r="AI17" s="143">
        <f t="shared" si="8"/>
        <v>0</v>
      </c>
      <c r="AJ17" s="143">
        <f>IFERROR(VLOOKUP(F17,資産!$A$5:$G$10000,7,0),0)</f>
        <v>0</v>
      </c>
      <c r="AK17" s="142">
        <f>IF(C17="両替",1,IFERROR(VLOOKUP(L17,マスタ!$J$4:$L$19,2,0),0))</f>
        <v>0</v>
      </c>
      <c r="AL17" s="148">
        <f t="shared" si="17"/>
        <v>0</v>
      </c>
      <c r="AM17" s="148">
        <f t="shared" si="18"/>
        <v>0</v>
      </c>
      <c r="AN17" s="148">
        <f t="shared" si="19"/>
        <v>0</v>
      </c>
      <c r="AO17" s="148">
        <f t="shared" si="20"/>
        <v>0</v>
      </c>
      <c r="AP17" s="148">
        <f t="shared" si="21"/>
        <v>0</v>
      </c>
      <c r="AQ17" s="148">
        <f t="shared" si="22"/>
        <v>0</v>
      </c>
      <c r="AR17" s="148">
        <f t="shared" si="9"/>
        <v>0</v>
      </c>
      <c r="AS17" s="148">
        <f t="shared" si="23"/>
        <v>0</v>
      </c>
      <c r="AT17" s="148">
        <f t="shared" si="24"/>
        <v>0</v>
      </c>
    </row>
    <row r="18" spans="1:47">
      <c r="A18" s="21">
        <f t="shared" si="10"/>
        <v>10</v>
      </c>
      <c r="B18" s="29"/>
      <c r="C18" s="61"/>
      <c r="D18" s="34">
        <f t="shared" si="2"/>
        <v>0</v>
      </c>
      <c r="E18" s="17"/>
      <c r="F18" s="19"/>
      <c r="G18" s="18"/>
      <c r="H18" s="18"/>
      <c r="I18" s="18"/>
      <c r="J18" s="18"/>
      <c r="K18" s="60">
        <f t="shared" si="3"/>
        <v>0</v>
      </c>
      <c r="L18" s="17"/>
      <c r="M18" s="20">
        <f>IF(U18=0,0,SUM($U$9:U18))</f>
        <v>0</v>
      </c>
      <c r="N18" s="18"/>
      <c r="O18" s="18"/>
      <c r="P18" s="18"/>
      <c r="Q18" s="137">
        <f t="shared" si="4"/>
        <v>0</v>
      </c>
      <c r="R18" s="137">
        <f t="shared" si="5"/>
        <v>0</v>
      </c>
      <c r="S18" s="122"/>
      <c r="T18" s="139">
        <f>IFERROR(VLOOKUP(E18,マスタ!$F$4:$H$19,3,0),0)</f>
        <v>0</v>
      </c>
      <c r="U18" s="139">
        <f>IFERROR(VLOOKUP(L18,マスタ!$J$4:$L$19,3,0),0)</f>
        <v>0</v>
      </c>
      <c r="V18" s="140">
        <f>IFERROR(VLOOKUP($B18,'相場&amp;ウオレット'!$A$4:$H$53,2,0),0)</f>
        <v>0</v>
      </c>
      <c r="W18" s="140">
        <f>IFERROR(VLOOKUP($B18,'相場&amp;ウオレット'!$A$4:$H$53,3,0),0)</f>
        <v>0</v>
      </c>
      <c r="X18" s="140">
        <f>IFERROR(VLOOKUP($B18,'相場&amp;ウオレット'!$A$4:$H$53,4,0),0)</f>
        <v>0</v>
      </c>
      <c r="Y18" s="140">
        <f>IFERROR(VLOOKUP($B18,'相場&amp;ウオレット'!$A$4:$H$53,5,0),0)</f>
        <v>0</v>
      </c>
      <c r="Z18" s="141" t="str">
        <f t="shared" si="6"/>
        <v>_</v>
      </c>
      <c r="AA18" s="142" t="str">
        <f t="shared" si="7"/>
        <v>_</v>
      </c>
      <c r="AB18" s="143">
        <f>IFERROR(IF(C18="両替",1,VLOOKUP(E18,マスタ!$F$4:$G$19,2,0)),0)</f>
        <v>0</v>
      </c>
      <c r="AC18" s="143">
        <f t="shared" si="11"/>
        <v>0</v>
      </c>
      <c r="AD18" s="143">
        <f t="shared" si="12"/>
        <v>0</v>
      </c>
      <c r="AE18" s="143">
        <f t="shared" si="13"/>
        <v>0</v>
      </c>
      <c r="AF18" s="143">
        <f t="shared" si="14"/>
        <v>0</v>
      </c>
      <c r="AG18" s="143">
        <f t="shared" si="15"/>
        <v>0</v>
      </c>
      <c r="AH18" s="143">
        <f t="shared" si="16"/>
        <v>0</v>
      </c>
      <c r="AI18" s="143">
        <f t="shared" si="8"/>
        <v>0</v>
      </c>
      <c r="AJ18" s="143">
        <f>IFERROR(VLOOKUP(F18,資産!$A$5:$G$10000,7,0),0)</f>
        <v>0</v>
      </c>
      <c r="AK18" s="142">
        <f>IF(C18="両替",1,IFERROR(VLOOKUP(L18,マスタ!$J$4:$L$19,2,0),0))</f>
        <v>0</v>
      </c>
      <c r="AL18" s="148">
        <f t="shared" si="17"/>
        <v>0</v>
      </c>
      <c r="AM18" s="148">
        <f t="shared" si="18"/>
        <v>0</v>
      </c>
      <c r="AN18" s="148">
        <f t="shared" si="19"/>
        <v>0</v>
      </c>
      <c r="AO18" s="148">
        <f t="shared" si="20"/>
        <v>0</v>
      </c>
      <c r="AP18" s="148">
        <f t="shared" si="21"/>
        <v>0</v>
      </c>
      <c r="AQ18" s="148">
        <f t="shared" si="22"/>
        <v>0</v>
      </c>
      <c r="AR18" s="148">
        <f t="shared" si="9"/>
        <v>0</v>
      </c>
      <c r="AS18" s="148">
        <f t="shared" si="23"/>
        <v>0</v>
      </c>
      <c r="AT18" s="148">
        <f t="shared" si="24"/>
        <v>0</v>
      </c>
    </row>
    <row r="19" spans="1:47">
      <c r="A19" s="21">
        <f t="shared" si="10"/>
        <v>11</v>
      </c>
      <c r="B19" s="29"/>
      <c r="C19" s="61"/>
      <c r="D19" s="34">
        <f t="shared" si="2"/>
        <v>0</v>
      </c>
      <c r="E19" s="17"/>
      <c r="F19" s="19"/>
      <c r="G19" s="18"/>
      <c r="H19" s="18"/>
      <c r="I19" s="18"/>
      <c r="J19" s="18"/>
      <c r="K19" s="60">
        <f t="shared" si="3"/>
        <v>0</v>
      </c>
      <c r="L19" s="17"/>
      <c r="M19" s="20">
        <f>IF(U19=0,0,SUM($U$9:U19))</f>
        <v>0</v>
      </c>
      <c r="N19" s="18"/>
      <c r="O19" s="18"/>
      <c r="P19" s="18"/>
      <c r="Q19" s="137">
        <f t="shared" si="4"/>
        <v>0</v>
      </c>
      <c r="R19" s="137">
        <f t="shared" si="5"/>
        <v>0</v>
      </c>
      <c r="S19" s="122"/>
      <c r="T19" s="139">
        <f>IFERROR(VLOOKUP(E19,マスタ!$F$4:$H$19,3,0),0)</f>
        <v>0</v>
      </c>
      <c r="U19" s="139">
        <f>IFERROR(VLOOKUP(L19,マスタ!$J$4:$L$19,3,0),0)</f>
        <v>0</v>
      </c>
      <c r="V19" s="140">
        <f>IFERROR(VLOOKUP($B19,'相場&amp;ウオレット'!$A$4:$H$53,2,0),0)</f>
        <v>0</v>
      </c>
      <c r="W19" s="140">
        <f>IFERROR(VLOOKUP($B19,'相場&amp;ウオレット'!$A$4:$H$53,3,0),0)</f>
        <v>0</v>
      </c>
      <c r="X19" s="140">
        <f>IFERROR(VLOOKUP($B19,'相場&amp;ウオレット'!$A$4:$H$53,4,0),0)</f>
        <v>0</v>
      </c>
      <c r="Y19" s="140">
        <f>IFERROR(VLOOKUP($B19,'相場&amp;ウオレット'!$A$4:$H$53,5,0),0)</f>
        <v>0</v>
      </c>
      <c r="Z19" s="141" t="str">
        <f t="shared" si="6"/>
        <v>_</v>
      </c>
      <c r="AA19" s="142" t="str">
        <f t="shared" si="7"/>
        <v>_</v>
      </c>
      <c r="AB19" s="143">
        <f>IFERROR(IF(C19="両替",1,VLOOKUP(E19,マスタ!$F$4:$G$19,2,0)),0)</f>
        <v>0</v>
      </c>
      <c r="AC19" s="143">
        <f t="shared" si="11"/>
        <v>0</v>
      </c>
      <c r="AD19" s="143">
        <f t="shared" si="12"/>
        <v>0</v>
      </c>
      <c r="AE19" s="143">
        <f t="shared" si="13"/>
        <v>0</v>
      </c>
      <c r="AF19" s="143">
        <f t="shared" si="14"/>
        <v>0</v>
      </c>
      <c r="AG19" s="143">
        <f t="shared" si="15"/>
        <v>0</v>
      </c>
      <c r="AH19" s="143">
        <f t="shared" si="16"/>
        <v>0</v>
      </c>
      <c r="AI19" s="143">
        <f t="shared" si="8"/>
        <v>0</v>
      </c>
      <c r="AJ19" s="143">
        <f>IFERROR(VLOOKUP(F19,資産!$A$5:$G$10000,7,0),0)</f>
        <v>0</v>
      </c>
      <c r="AK19" s="142">
        <f>IF(C19="両替",1,IFERROR(VLOOKUP(L19,マスタ!$J$4:$L$19,2,0),0))</f>
        <v>0</v>
      </c>
      <c r="AL19" s="148">
        <f t="shared" si="17"/>
        <v>0</v>
      </c>
      <c r="AM19" s="148">
        <f t="shared" si="18"/>
        <v>0</v>
      </c>
      <c r="AN19" s="148">
        <f t="shared" si="19"/>
        <v>0</v>
      </c>
      <c r="AO19" s="148">
        <f t="shared" si="20"/>
        <v>0</v>
      </c>
      <c r="AP19" s="148">
        <f t="shared" si="21"/>
        <v>0</v>
      </c>
      <c r="AQ19" s="148">
        <f t="shared" si="22"/>
        <v>0</v>
      </c>
      <c r="AR19" s="148">
        <f t="shared" si="9"/>
        <v>0</v>
      </c>
      <c r="AS19" s="148">
        <f t="shared" si="23"/>
        <v>0</v>
      </c>
      <c r="AT19" s="148">
        <f t="shared" si="24"/>
        <v>0</v>
      </c>
    </row>
    <row r="20" spans="1:47">
      <c r="A20" s="21">
        <f t="shared" si="10"/>
        <v>12</v>
      </c>
      <c r="B20" s="29"/>
      <c r="C20" s="61"/>
      <c r="D20" s="34">
        <f t="shared" si="2"/>
        <v>0</v>
      </c>
      <c r="E20" s="17"/>
      <c r="F20" s="19"/>
      <c r="G20" s="18"/>
      <c r="H20" s="18"/>
      <c r="I20" s="18"/>
      <c r="J20" s="18"/>
      <c r="K20" s="60">
        <f t="shared" si="3"/>
        <v>0</v>
      </c>
      <c r="L20" s="17"/>
      <c r="M20" s="20">
        <f>IF(U20=0,0,SUM($U$9:U20))</f>
        <v>0</v>
      </c>
      <c r="N20" s="18"/>
      <c r="O20" s="18"/>
      <c r="P20" s="18"/>
      <c r="Q20" s="137">
        <f t="shared" si="4"/>
        <v>0</v>
      </c>
      <c r="R20" s="137">
        <f t="shared" si="5"/>
        <v>0</v>
      </c>
      <c r="S20" s="122"/>
      <c r="T20" s="139">
        <f>IFERROR(VLOOKUP(E20,マスタ!$F$4:$H$19,3,0),0)</f>
        <v>0</v>
      </c>
      <c r="U20" s="139">
        <f>IFERROR(VLOOKUP(L20,マスタ!$J$4:$L$19,3,0),0)</f>
        <v>0</v>
      </c>
      <c r="V20" s="140">
        <f>IFERROR(VLOOKUP($B20,'相場&amp;ウオレット'!$A$4:$H$53,2,0),0)</f>
        <v>0</v>
      </c>
      <c r="W20" s="140">
        <f>IFERROR(VLOOKUP($B20,'相場&amp;ウオレット'!$A$4:$H$53,3,0),0)</f>
        <v>0</v>
      </c>
      <c r="X20" s="140">
        <f>IFERROR(VLOOKUP($B20,'相場&amp;ウオレット'!$A$4:$H$53,4,0),0)</f>
        <v>0</v>
      </c>
      <c r="Y20" s="140">
        <f>IFERROR(VLOOKUP($B20,'相場&amp;ウオレット'!$A$4:$H$53,5,0),0)</f>
        <v>0</v>
      </c>
      <c r="Z20" s="141" t="str">
        <f t="shared" si="6"/>
        <v>_</v>
      </c>
      <c r="AA20" s="142" t="str">
        <f t="shared" si="7"/>
        <v>_</v>
      </c>
      <c r="AB20" s="143">
        <f>IFERROR(IF(C20="両替",1,VLOOKUP(E20,マスタ!$F$4:$G$19,2,0)),0)</f>
        <v>0</v>
      </c>
      <c r="AC20" s="143">
        <f t="shared" si="11"/>
        <v>0</v>
      </c>
      <c r="AD20" s="143">
        <f t="shared" si="12"/>
        <v>0</v>
      </c>
      <c r="AE20" s="143">
        <f t="shared" si="13"/>
        <v>0</v>
      </c>
      <c r="AF20" s="143">
        <f t="shared" si="14"/>
        <v>0</v>
      </c>
      <c r="AG20" s="143">
        <f t="shared" si="15"/>
        <v>0</v>
      </c>
      <c r="AH20" s="143">
        <f t="shared" si="16"/>
        <v>0</v>
      </c>
      <c r="AI20" s="143">
        <f t="shared" si="8"/>
        <v>0</v>
      </c>
      <c r="AJ20" s="143">
        <f>IFERROR(VLOOKUP(F20,資産!$A$5:$G$10000,7,0),0)</f>
        <v>0</v>
      </c>
      <c r="AK20" s="142">
        <f>IF(C20="両替",1,IFERROR(VLOOKUP(L20,マスタ!$J$4:$L$19,2,0),0))</f>
        <v>0</v>
      </c>
      <c r="AL20" s="148">
        <f t="shared" si="17"/>
        <v>0</v>
      </c>
      <c r="AM20" s="148">
        <f t="shared" si="18"/>
        <v>0</v>
      </c>
      <c r="AN20" s="148">
        <f t="shared" si="19"/>
        <v>0</v>
      </c>
      <c r="AO20" s="148">
        <f t="shared" si="20"/>
        <v>0</v>
      </c>
      <c r="AP20" s="148">
        <f t="shared" si="21"/>
        <v>0</v>
      </c>
      <c r="AQ20" s="148">
        <f t="shared" si="22"/>
        <v>0</v>
      </c>
      <c r="AR20" s="148">
        <f t="shared" si="9"/>
        <v>0</v>
      </c>
      <c r="AS20" s="148">
        <f t="shared" si="23"/>
        <v>0</v>
      </c>
      <c r="AT20" s="148">
        <f t="shared" si="24"/>
        <v>0</v>
      </c>
    </row>
    <row r="21" spans="1:47">
      <c r="A21" s="21">
        <f t="shared" si="10"/>
        <v>13</v>
      </c>
      <c r="B21" s="29"/>
      <c r="C21" s="61"/>
      <c r="D21" s="34">
        <f t="shared" si="2"/>
        <v>0</v>
      </c>
      <c r="E21" s="17"/>
      <c r="F21" s="19"/>
      <c r="G21" s="18"/>
      <c r="H21" s="18"/>
      <c r="I21" s="18"/>
      <c r="J21" s="18"/>
      <c r="K21" s="60">
        <f t="shared" si="3"/>
        <v>0</v>
      </c>
      <c r="L21" s="17"/>
      <c r="M21" s="20">
        <f>IF(U21=0,0,SUM($U$9:U21))</f>
        <v>0</v>
      </c>
      <c r="N21" s="18"/>
      <c r="O21" s="18"/>
      <c r="P21" s="18"/>
      <c r="Q21" s="137">
        <f t="shared" si="4"/>
        <v>0</v>
      </c>
      <c r="R21" s="137">
        <f t="shared" si="5"/>
        <v>0</v>
      </c>
      <c r="S21" s="122"/>
      <c r="T21" s="139">
        <f>IFERROR(VLOOKUP(E21,マスタ!$F$4:$H$19,3,0),0)</f>
        <v>0</v>
      </c>
      <c r="U21" s="139">
        <f>IFERROR(VLOOKUP(L21,マスタ!$J$4:$L$19,3,0),0)</f>
        <v>0</v>
      </c>
      <c r="V21" s="140">
        <f>IFERROR(VLOOKUP($B21,'相場&amp;ウオレット'!$A$4:$H$53,2,0),0)</f>
        <v>0</v>
      </c>
      <c r="W21" s="140">
        <f>IFERROR(VLOOKUP($B21,'相場&amp;ウオレット'!$A$4:$H$53,3,0),0)</f>
        <v>0</v>
      </c>
      <c r="X21" s="140">
        <f>IFERROR(VLOOKUP($B21,'相場&amp;ウオレット'!$A$4:$H$53,4,0),0)</f>
        <v>0</v>
      </c>
      <c r="Y21" s="140">
        <f>IFERROR(VLOOKUP($B21,'相場&amp;ウオレット'!$A$4:$H$53,5,0),0)</f>
        <v>0</v>
      </c>
      <c r="Z21" s="141" t="str">
        <f t="shared" si="6"/>
        <v>_</v>
      </c>
      <c r="AA21" s="142" t="str">
        <f t="shared" si="7"/>
        <v>_</v>
      </c>
      <c r="AB21" s="143">
        <f>IFERROR(IF(C21="両替",1,VLOOKUP(E21,マスタ!$F$4:$G$19,2,0)),0)</f>
        <v>0</v>
      </c>
      <c r="AC21" s="143">
        <f t="shared" si="11"/>
        <v>0</v>
      </c>
      <c r="AD21" s="143">
        <f t="shared" si="12"/>
        <v>0</v>
      </c>
      <c r="AE21" s="143">
        <f t="shared" si="13"/>
        <v>0</v>
      </c>
      <c r="AF21" s="143">
        <f t="shared" si="14"/>
        <v>0</v>
      </c>
      <c r="AG21" s="143">
        <f t="shared" si="15"/>
        <v>0</v>
      </c>
      <c r="AH21" s="143">
        <f t="shared" si="16"/>
        <v>0</v>
      </c>
      <c r="AI21" s="143">
        <f t="shared" si="8"/>
        <v>0</v>
      </c>
      <c r="AJ21" s="143">
        <f>IFERROR(VLOOKUP(F21,資産!$A$5:$G$10000,7,0),0)</f>
        <v>0</v>
      </c>
      <c r="AK21" s="142">
        <f>IF(C21="両替",1,IFERROR(VLOOKUP(L21,マスタ!$J$4:$L$19,2,0),0))</f>
        <v>0</v>
      </c>
      <c r="AL21" s="148">
        <f t="shared" si="17"/>
        <v>0</v>
      </c>
      <c r="AM21" s="148">
        <f t="shared" si="18"/>
        <v>0</v>
      </c>
      <c r="AN21" s="148">
        <f t="shared" si="19"/>
        <v>0</v>
      </c>
      <c r="AO21" s="148">
        <f t="shared" si="20"/>
        <v>0</v>
      </c>
      <c r="AP21" s="148">
        <f t="shared" si="21"/>
        <v>0</v>
      </c>
      <c r="AQ21" s="148">
        <f t="shared" si="22"/>
        <v>0</v>
      </c>
      <c r="AR21" s="148">
        <f t="shared" si="9"/>
        <v>0</v>
      </c>
      <c r="AS21" s="148">
        <f t="shared" si="23"/>
        <v>0</v>
      </c>
      <c r="AT21" s="148">
        <f t="shared" si="24"/>
        <v>0</v>
      </c>
    </row>
    <row r="22" spans="1:47">
      <c r="A22" s="21">
        <f t="shared" si="10"/>
        <v>14</v>
      </c>
      <c r="B22" s="29"/>
      <c r="C22" s="61"/>
      <c r="D22" s="34">
        <f t="shared" si="2"/>
        <v>0</v>
      </c>
      <c r="E22" s="17"/>
      <c r="F22" s="19"/>
      <c r="G22" s="18"/>
      <c r="H22" s="18"/>
      <c r="I22" s="18"/>
      <c r="J22" s="18"/>
      <c r="K22" s="60">
        <f t="shared" si="3"/>
        <v>0</v>
      </c>
      <c r="L22" s="17"/>
      <c r="M22" s="20">
        <f>IF(U22=0,0,SUM($U$9:U22))</f>
        <v>0</v>
      </c>
      <c r="N22" s="18"/>
      <c r="O22" s="18"/>
      <c r="P22" s="18"/>
      <c r="Q22" s="137">
        <f t="shared" si="4"/>
        <v>0</v>
      </c>
      <c r="R22" s="137">
        <f t="shared" si="5"/>
        <v>0</v>
      </c>
      <c r="S22" s="122"/>
      <c r="T22" s="139">
        <f>IFERROR(VLOOKUP(E22,マスタ!$F$4:$H$19,3,0),0)</f>
        <v>0</v>
      </c>
      <c r="U22" s="139">
        <f>IFERROR(VLOOKUP(L22,マスタ!$J$4:$L$19,3,0),0)</f>
        <v>0</v>
      </c>
      <c r="V22" s="140">
        <f>IFERROR(VLOOKUP($B22,'相場&amp;ウオレット'!$A$4:$H$53,2,0),0)</f>
        <v>0</v>
      </c>
      <c r="W22" s="140">
        <f>IFERROR(VLOOKUP($B22,'相場&amp;ウオレット'!$A$4:$H$53,3,0),0)</f>
        <v>0</v>
      </c>
      <c r="X22" s="140">
        <f>IFERROR(VLOOKUP($B22,'相場&amp;ウオレット'!$A$4:$H$53,4,0),0)</f>
        <v>0</v>
      </c>
      <c r="Y22" s="140">
        <f>IFERROR(VLOOKUP($B22,'相場&amp;ウオレット'!$A$4:$H$53,5,0),0)</f>
        <v>0</v>
      </c>
      <c r="Z22" s="141" t="str">
        <f t="shared" si="6"/>
        <v>_</v>
      </c>
      <c r="AA22" s="142" t="str">
        <f t="shared" si="7"/>
        <v>_</v>
      </c>
      <c r="AB22" s="143">
        <f>IFERROR(IF(C22="両替",1,VLOOKUP(E22,マスタ!$F$4:$G$19,2,0)),0)</f>
        <v>0</v>
      </c>
      <c r="AC22" s="143">
        <f t="shared" si="11"/>
        <v>0</v>
      </c>
      <c r="AD22" s="143">
        <f t="shared" si="12"/>
        <v>0</v>
      </c>
      <c r="AE22" s="143">
        <f t="shared" si="13"/>
        <v>0</v>
      </c>
      <c r="AF22" s="143">
        <f t="shared" si="14"/>
        <v>0</v>
      </c>
      <c r="AG22" s="143">
        <f t="shared" si="15"/>
        <v>0</v>
      </c>
      <c r="AH22" s="143">
        <f t="shared" si="16"/>
        <v>0</v>
      </c>
      <c r="AI22" s="143">
        <f t="shared" si="8"/>
        <v>0</v>
      </c>
      <c r="AJ22" s="143">
        <f>IFERROR(VLOOKUP(F22,資産!$A$5:$G$10000,7,0),0)</f>
        <v>0</v>
      </c>
      <c r="AK22" s="142">
        <f>IF(C22="両替",1,IFERROR(VLOOKUP(L22,マスタ!$J$4:$L$19,2,0),0))</f>
        <v>0</v>
      </c>
      <c r="AL22" s="148">
        <f t="shared" si="17"/>
        <v>0</v>
      </c>
      <c r="AM22" s="148">
        <f t="shared" si="18"/>
        <v>0</v>
      </c>
      <c r="AN22" s="148">
        <f t="shared" si="19"/>
        <v>0</v>
      </c>
      <c r="AO22" s="148">
        <f t="shared" si="20"/>
        <v>0</v>
      </c>
      <c r="AP22" s="148">
        <f t="shared" si="21"/>
        <v>0</v>
      </c>
      <c r="AQ22" s="148">
        <f t="shared" si="22"/>
        <v>0</v>
      </c>
      <c r="AR22" s="148">
        <f t="shared" si="9"/>
        <v>0</v>
      </c>
      <c r="AS22" s="148">
        <f t="shared" si="23"/>
        <v>0</v>
      </c>
      <c r="AT22" s="148">
        <f t="shared" si="24"/>
        <v>0</v>
      </c>
    </row>
    <row r="23" spans="1:47">
      <c r="A23" s="21">
        <f t="shared" si="10"/>
        <v>15</v>
      </c>
      <c r="B23" s="29"/>
      <c r="C23" s="61"/>
      <c r="D23" s="34">
        <f t="shared" si="2"/>
        <v>0</v>
      </c>
      <c r="E23" s="17"/>
      <c r="F23" s="19"/>
      <c r="G23" s="18"/>
      <c r="H23" s="18"/>
      <c r="I23" s="18"/>
      <c r="J23" s="18"/>
      <c r="K23" s="60">
        <f t="shared" si="3"/>
        <v>0</v>
      </c>
      <c r="L23" s="17"/>
      <c r="M23" s="20">
        <f>IF(U23=0,0,SUM($U$9:U23))</f>
        <v>0</v>
      </c>
      <c r="N23" s="18"/>
      <c r="O23" s="18"/>
      <c r="P23" s="18"/>
      <c r="Q23" s="137">
        <f t="shared" si="4"/>
        <v>0</v>
      </c>
      <c r="R23" s="137">
        <f t="shared" si="5"/>
        <v>0</v>
      </c>
      <c r="S23" s="122"/>
      <c r="T23" s="139">
        <f>IFERROR(VLOOKUP(E23,マスタ!$F$4:$H$19,3,0),0)</f>
        <v>0</v>
      </c>
      <c r="U23" s="139">
        <f>IFERROR(VLOOKUP(L23,マスタ!$J$4:$L$19,3,0),0)</f>
        <v>0</v>
      </c>
      <c r="V23" s="140">
        <f>IFERROR(VLOOKUP($B23,'相場&amp;ウオレット'!$A$4:$H$53,2,0),0)</f>
        <v>0</v>
      </c>
      <c r="W23" s="140">
        <f>IFERROR(VLOOKUP($B23,'相場&amp;ウオレット'!$A$4:$H$53,3,0),0)</f>
        <v>0</v>
      </c>
      <c r="X23" s="140">
        <f>IFERROR(VLOOKUP($B23,'相場&amp;ウオレット'!$A$4:$H$53,4,0),0)</f>
        <v>0</v>
      </c>
      <c r="Y23" s="140">
        <f>IFERROR(VLOOKUP($B23,'相場&amp;ウオレット'!$A$4:$H$53,5,0),0)</f>
        <v>0</v>
      </c>
      <c r="Z23" s="141" t="str">
        <f t="shared" si="6"/>
        <v>_</v>
      </c>
      <c r="AA23" s="142" t="str">
        <f t="shared" si="7"/>
        <v>_</v>
      </c>
      <c r="AB23" s="143">
        <f>IFERROR(IF(C23="両替",1,VLOOKUP(E23,マスタ!$F$4:$G$19,2,0)),0)</f>
        <v>0</v>
      </c>
      <c r="AC23" s="143">
        <f t="shared" si="11"/>
        <v>0</v>
      </c>
      <c r="AD23" s="143">
        <f t="shared" si="12"/>
        <v>0</v>
      </c>
      <c r="AE23" s="143">
        <f t="shared" si="13"/>
        <v>0</v>
      </c>
      <c r="AF23" s="143">
        <f t="shared" si="14"/>
        <v>0</v>
      </c>
      <c r="AG23" s="143">
        <f t="shared" si="15"/>
        <v>0</v>
      </c>
      <c r="AH23" s="143">
        <f t="shared" si="16"/>
        <v>0</v>
      </c>
      <c r="AI23" s="143">
        <f t="shared" si="8"/>
        <v>0</v>
      </c>
      <c r="AJ23" s="143">
        <f>IFERROR(VLOOKUP(F23,資産!$A$5:$G$10000,7,0),0)</f>
        <v>0</v>
      </c>
      <c r="AK23" s="142">
        <f>IF(C23="両替",1,IFERROR(VLOOKUP(L23,マスタ!$J$4:$L$19,2,0),0))</f>
        <v>0</v>
      </c>
      <c r="AL23" s="148">
        <f t="shared" si="17"/>
        <v>0</v>
      </c>
      <c r="AM23" s="148">
        <f t="shared" si="18"/>
        <v>0</v>
      </c>
      <c r="AN23" s="148">
        <f t="shared" si="19"/>
        <v>0</v>
      </c>
      <c r="AO23" s="148">
        <f t="shared" si="20"/>
        <v>0</v>
      </c>
      <c r="AP23" s="148">
        <f t="shared" si="21"/>
        <v>0</v>
      </c>
      <c r="AQ23" s="148">
        <f t="shared" si="22"/>
        <v>0</v>
      </c>
      <c r="AR23" s="148">
        <f t="shared" si="9"/>
        <v>0</v>
      </c>
      <c r="AS23" s="148">
        <f t="shared" si="23"/>
        <v>0</v>
      </c>
      <c r="AT23" s="148">
        <f t="shared" si="24"/>
        <v>0</v>
      </c>
      <c r="AU23" s="168" t="s">
        <v>22</v>
      </c>
    </row>
    <row r="24" spans="1:47">
      <c r="A24" s="21">
        <f t="shared" si="10"/>
        <v>16</v>
      </c>
      <c r="B24" s="29"/>
      <c r="C24" s="61"/>
      <c r="D24" s="34">
        <f t="shared" si="2"/>
        <v>0</v>
      </c>
      <c r="E24" s="17"/>
      <c r="F24" s="19"/>
      <c r="G24" s="18"/>
      <c r="H24" s="18"/>
      <c r="I24" s="18"/>
      <c r="J24" s="18"/>
      <c r="K24" s="60">
        <f t="shared" si="3"/>
        <v>0</v>
      </c>
      <c r="L24" s="17"/>
      <c r="M24" s="20">
        <f>IF(U24=0,0,SUM($U$9:U24))</f>
        <v>0</v>
      </c>
      <c r="N24" s="18"/>
      <c r="O24" s="18"/>
      <c r="P24" s="18"/>
      <c r="Q24" s="137">
        <f t="shared" si="4"/>
        <v>0</v>
      </c>
      <c r="R24" s="137">
        <f t="shared" si="5"/>
        <v>0</v>
      </c>
      <c r="S24" s="122"/>
      <c r="T24" s="139">
        <f>IFERROR(VLOOKUP(E24,マスタ!$F$4:$H$19,3,0),0)</f>
        <v>0</v>
      </c>
      <c r="U24" s="139">
        <f>IFERROR(VLOOKUP(L24,マスタ!$J$4:$L$19,3,0),0)</f>
        <v>0</v>
      </c>
      <c r="V24" s="140">
        <f>IFERROR(VLOOKUP($B24,'相場&amp;ウオレット'!$A$4:$H$53,2,0),0)</f>
        <v>0</v>
      </c>
      <c r="W24" s="140">
        <f>IFERROR(VLOOKUP($B24,'相場&amp;ウオレット'!$A$4:$H$53,3,0),0)</f>
        <v>0</v>
      </c>
      <c r="X24" s="140">
        <f>IFERROR(VLOOKUP($B24,'相場&amp;ウオレット'!$A$4:$H$53,4,0),0)</f>
        <v>0</v>
      </c>
      <c r="Y24" s="140">
        <f>IFERROR(VLOOKUP($B24,'相場&amp;ウオレット'!$A$4:$H$53,5,0),0)</f>
        <v>0</v>
      </c>
      <c r="Z24" s="141" t="str">
        <f t="shared" si="6"/>
        <v>_</v>
      </c>
      <c r="AA24" s="142" t="str">
        <f t="shared" si="7"/>
        <v>_</v>
      </c>
      <c r="AB24" s="143">
        <f>IFERROR(IF(C24="両替",1,VLOOKUP(E24,マスタ!$F$4:$G$19,2,0)),0)</f>
        <v>0</v>
      </c>
      <c r="AC24" s="143">
        <f t="shared" si="11"/>
        <v>0</v>
      </c>
      <c r="AD24" s="143">
        <f t="shared" si="12"/>
        <v>0</v>
      </c>
      <c r="AE24" s="143">
        <f t="shared" si="13"/>
        <v>0</v>
      </c>
      <c r="AF24" s="143">
        <f t="shared" si="14"/>
        <v>0</v>
      </c>
      <c r="AG24" s="143">
        <f t="shared" si="15"/>
        <v>0</v>
      </c>
      <c r="AH24" s="143">
        <f t="shared" si="16"/>
        <v>0</v>
      </c>
      <c r="AI24" s="143">
        <f t="shared" si="8"/>
        <v>0</v>
      </c>
      <c r="AJ24" s="143">
        <f>IFERROR(VLOOKUP(F24,資産!$A$5:$G$10000,7,0),0)</f>
        <v>0</v>
      </c>
      <c r="AK24" s="142">
        <f>IF(C24="両替",1,IFERROR(VLOOKUP(L24,マスタ!$J$4:$L$19,2,0),0))</f>
        <v>0</v>
      </c>
      <c r="AL24" s="148">
        <f t="shared" si="17"/>
        <v>0</v>
      </c>
      <c r="AM24" s="148">
        <f t="shared" si="18"/>
        <v>0</v>
      </c>
      <c r="AN24" s="148">
        <f t="shared" si="19"/>
        <v>0</v>
      </c>
      <c r="AO24" s="148">
        <f t="shared" si="20"/>
        <v>0</v>
      </c>
      <c r="AP24" s="148">
        <f t="shared" si="21"/>
        <v>0</v>
      </c>
      <c r="AQ24" s="148">
        <f t="shared" si="22"/>
        <v>0</v>
      </c>
      <c r="AR24" s="148">
        <f t="shared" si="9"/>
        <v>0</v>
      </c>
      <c r="AS24" s="148">
        <f t="shared" si="23"/>
        <v>0</v>
      </c>
      <c r="AT24" s="148">
        <f t="shared" si="24"/>
        <v>0</v>
      </c>
    </row>
    <row r="25" spans="1:47">
      <c r="A25" s="21">
        <f t="shared" si="10"/>
        <v>17</v>
      </c>
      <c r="B25" s="29"/>
      <c r="C25" s="61"/>
      <c r="D25" s="34">
        <f t="shared" si="2"/>
        <v>0</v>
      </c>
      <c r="E25" s="17"/>
      <c r="F25" s="19"/>
      <c r="G25" s="18"/>
      <c r="H25" s="18"/>
      <c r="I25" s="18"/>
      <c r="J25" s="18"/>
      <c r="K25" s="60">
        <f t="shared" si="3"/>
        <v>0</v>
      </c>
      <c r="L25" s="17"/>
      <c r="M25" s="20">
        <f>IF(U25=0,0,SUM($U$9:U25))</f>
        <v>0</v>
      </c>
      <c r="N25" s="18"/>
      <c r="O25" s="18"/>
      <c r="P25" s="18"/>
      <c r="Q25" s="137">
        <f t="shared" si="4"/>
        <v>0</v>
      </c>
      <c r="R25" s="137">
        <f t="shared" si="5"/>
        <v>0</v>
      </c>
      <c r="S25" s="122"/>
      <c r="T25" s="139">
        <f>IFERROR(VLOOKUP(E25,マスタ!$F$4:$H$19,3,0),0)</f>
        <v>0</v>
      </c>
      <c r="U25" s="139">
        <f>IFERROR(VLOOKUP(L25,マスタ!$J$4:$L$19,3,0),0)</f>
        <v>0</v>
      </c>
      <c r="V25" s="140">
        <f>IFERROR(VLOOKUP($B25,'相場&amp;ウオレット'!$A$4:$H$53,2,0),0)</f>
        <v>0</v>
      </c>
      <c r="W25" s="140">
        <f>IFERROR(VLOOKUP($B25,'相場&amp;ウオレット'!$A$4:$H$53,3,0),0)</f>
        <v>0</v>
      </c>
      <c r="X25" s="140">
        <f>IFERROR(VLOOKUP($B25,'相場&amp;ウオレット'!$A$4:$H$53,4,0),0)</f>
        <v>0</v>
      </c>
      <c r="Y25" s="140">
        <f>IFERROR(VLOOKUP($B25,'相場&amp;ウオレット'!$A$4:$H$53,5,0),0)</f>
        <v>0</v>
      </c>
      <c r="Z25" s="141" t="str">
        <f t="shared" si="6"/>
        <v>_</v>
      </c>
      <c r="AA25" s="142" t="str">
        <f t="shared" si="7"/>
        <v>_</v>
      </c>
      <c r="AB25" s="143">
        <f>IFERROR(IF(C25="両替",1,VLOOKUP(E25,マスタ!$F$4:$G$19,2,0)),0)</f>
        <v>0</v>
      </c>
      <c r="AC25" s="143">
        <f t="shared" si="11"/>
        <v>0</v>
      </c>
      <c r="AD25" s="143">
        <f t="shared" si="12"/>
        <v>0</v>
      </c>
      <c r="AE25" s="143">
        <f t="shared" si="13"/>
        <v>0</v>
      </c>
      <c r="AF25" s="143">
        <f t="shared" si="14"/>
        <v>0</v>
      </c>
      <c r="AG25" s="143">
        <f t="shared" si="15"/>
        <v>0</v>
      </c>
      <c r="AH25" s="143">
        <f t="shared" si="16"/>
        <v>0</v>
      </c>
      <c r="AI25" s="143">
        <f t="shared" si="8"/>
        <v>0</v>
      </c>
      <c r="AJ25" s="143">
        <f>IFERROR(VLOOKUP(F25,資産!$A$5:$G$10000,7,0),0)</f>
        <v>0</v>
      </c>
      <c r="AK25" s="142">
        <f>IF(C25="両替",1,IFERROR(VLOOKUP(L25,マスタ!$J$4:$L$19,2,0),0))</f>
        <v>0</v>
      </c>
      <c r="AL25" s="148">
        <f t="shared" si="17"/>
        <v>0</v>
      </c>
      <c r="AM25" s="148">
        <f t="shared" si="18"/>
        <v>0</v>
      </c>
      <c r="AN25" s="148">
        <f t="shared" si="19"/>
        <v>0</v>
      </c>
      <c r="AO25" s="148">
        <f t="shared" si="20"/>
        <v>0</v>
      </c>
      <c r="AP25" s="148">
        <f t="shared" si="21"/>
        <v>0</v>
      </c>
      <c r="AQ25" s="148">
        <f t="shared" si="22"/>
        <v>0</v>
      </c>
      <c r="AR25" s="148">
        <f t="shared" si="9"/>
        <v>0</v>
      </c>
      <c r="AS25" s="148">
        <f t="shared" si="23"/>
        <v>0</v>
      </c>
      <c r="AT25" s="148">
        <f t="shared" si="24"/>
        <v>0</v>
      </c>
    </row>
    <row r="26" spans="1:47">
      <c r="A26" s="21">
        <f t="shared" si="10"/>
        <v>18</v>
      </c>
      <c r="B26" s="29"/>
      <c r="C26" s="61"/>
      <c r="D26" s="34">
        <f t="shared" si="2"/>
        <v>0</v>
      </c>
      <c r="E26" s="17"/>
      <c r="F26" s="19"/>
      <c r="G26" s="18"/>
      <c r="H26" s="18"/>
      <c r="I26" s="18"/>
      <c r="J26" s="18"/>
      <c r="K26" s="60">
        <f t="shared" si="3"/>
        <v>0</v>
      </c>
      <c r="L26" s="17"/>
      <c r="M26" s="20">
        <f>IF(U26=0,0,SUM($U$9:U26))</f>
        <v>0</v>
      </c>
      <c r="N26" s="18"/>
      <c r="O26" s="18"/>
      <c r="P26" s="18"/>
      <c r="Q26" s="137">
        <f t="shared" si="4"/>
        <v>0</v>
      </c>
      <c r="R26" s="137">
        <f t="shared" si="5"/>
        <v>0</v>
      </c>
      <c r="S26" s="122"/>
      <c r="T26" s="139">
        <f>IFERROR(VLOOKUP(E26,マスタ!$F$4:$H$19,3,0),0)</f>
        <v>0</v>
      </c>
      <c r="U26" s="139">
        <f>IFERROR(VLOOKUP(L26,マスタ!$J$4:$L$19,3,0),0)</f>
        <v>0</v>
      </c>
      <c r="V26" s="140">
        <f>IFERROR(VLOOKUP($B26,'相場&amp;ウオレット'!$A$4:$H$53,2,0),0)</f>
        <v>0</v>
      </c>
      <c r="W26" s="140">
        <f>IFERROR(VLOOKUP($B26,'相場&amp;ウオレット'!$A$4:$H$53,3,0),0)</f>
        <v>0</v>
      </c>
      <c r="X26" s="140">
        <f>IFERROR(VLOOKUP($B26,'相場&amp;ウオレット'!$A$4:$H$53,4,0),0)</f>
        <v>0</v>
      </c>
      <c r="Y26" s="140">
        <f>IFERROR(VLOOKUP($B26,'相場&amp;ウオレット'!$A$4:$H$53,5,0),0)</f>
        <v>0</v>
      </c>
      <c r="Z26" s="141" t="str">
        <f t="shared" si="6"/>
        <v>_</v>
      </c>
      <c r="AA26" s="142" t="str">
        <f t="shared" si="7"/>
        <v>_</v>
      </c>
      <c r="AB26" s="143">
        <f>IFERROR(IF(C26="両替",1,VLOOKUP(E26,マスタ!$F$4:$G$19,2,0)),0)</f>
        <v>0</v>
      </c>
      <c r="AC26" s="143">
        <f t="shared" si="11"/>
        <v>0</v>
      </c>
      <c r="AD26" s="143">
        <f t="shared" si="12"/>
        <v>0</v>
      </c>
      <c r="AE26" s="143">
        <f t="shared" si="13"/>
        <v>0</v>
      </c>
      <c r="AF26" s="143">
        <f t="shared" si="14"/>
        <v>0</v>
      </c>
      <c r="AG26" s="143">
        <f t="shared" si="15"/>
        <v>0</v>
      </c>
      <c r="AH26" s="143">
        <f t="shared" si="16"/>
        <v>0</v>
      </c>
      <c r="AI26" s="143">
        <f t="shared" si="8"/>
        <v>0</v>
      </c>
      <c r="AJ26" s="143">
        <f>IFERROR(VLOOKUP(F26,資産!$A$5:$G$10000,7,0),0)</f>
        <v>0</v>
      </c>
      <c r="AK26" s="142">
        <f>IF(C26="両替",1,IFERROR(VLOOKUP(L26,マスタ!$J$4:$L$19,2,0),0))</f>
        <v>0</v>
      </c>
      <c r="AL26" s="148">
        <f t="shared" si="17"/>
        <v>0</v>
      </c>
      <c r="AM26" s="148">
        <f t="shared" si="18"/>
        <v>0</v>
      </c>
      <c r="AN26" s="148">
        <f t="shared" si="19"/>
        <v>0</v>
      </c>
      <c r="AO26" s="148">
        <f t="shared" si="20"/>
        <v>0</v>
      </c>
      <c r="AP26" s="148">
        <f t="shared" si="21"/>
        <v>0</v>
      </c>
      <c r="AQ26" s="148">
        <f t="shared" si="22"/>
        <v>0</v>
      </c>
      <c r="AR26" s="148">
        <f t="shared" si="9"/>
        <v>0</v>
      </c>
      <c r="AS26" s="148">
        <f t="shared" si="23"/>
        <v>0</v>
      </c>
      <c r="AT26" s="148">
        <f t="shared" si="24"/>
        <v>0</v>
      </c>
    </row>
    <row r="27" spans="1:47">
      <c r="A27" s="21">
        <f t="shared" si="10"/>
        <v>19</v>
      </c>
      <c r="B27" s="29"/>
      <c r="C27" s="61"/>
      <c r="D27" s="34">
        <f t="shared" si="2"/>
        <v>0</v>
      </c>
      <c r="E27" s="17"/>
      <c r="F27" s="19"/>
      <c r="G27" s="18"/>
      <c r="H27" s="18"/>
      <c r="I27" s="18"/>
      <c r="J27" s="18"/>
      <c r="K27" s="60">
        <f t="shared" si="3"/>
        <v>0</v>
      </c>
      <c r="L27" s="17"/>
      <c r="M27" s="20">
        <f>IF(U27=0,0,SUM($U$9:U27))</f>
        <v>0</v>
      </c>
      <c r="N27" s="18"/>
      <c r="O27" s="18"/>
      <c r="P27" s="18"/>
      <c r="Q27" s="137">
        <f t="shared" si="4"/>
        <v>0</v>
      </c>
      <c r="R27" s="137">
        <f t="shared" si="5"/>
        <v>0</v>
      </c>
      <c r="S27" s="122"/>
      <c r="T27" s="139">
        <f>IFERROR(VLOOKUP(E27,マスタ!$F$4:$H$19,3,0),0)</f>
        <v>0</v>
      </c>
      <c r="U27" s="139">
        <f>IFERROR(VLOOKUP(L27,マスタ!$J$4:$L$19,3,0),0)</f>
        <v>0</v>
      </c>
      <c r="V27" s="140">
        <f>IFERROR(VLOOKUP($B27,'相場&amp;ウオレット'!$A$4:$H$53,2,0),0)</f>
        <v>0</v>
      </c>
      <c r="W27" s="140">
        <f>IFERROR(VLOOKUP($B27,'相場&amp;ウオレット'!$A$4:$H$53,3,0),0)</f>
        <v>0</v>
      </c>
      <c r="X27" s="140">
        <f>IFERROR(VLOOKUP($B27,'相場&amp;ウオレット'!$A$4:$H$53,4,0),0)</f>
        <v>0</v>
      </c>
      <c r="Y27" s="140">
        <f>IFERROR(VLOOKUP($B27,'相場&amp;ウオレット'!$A$4:$H$53,5,0),0)</f>
        <v>0</v>
      </c>
      <c r="Z27" s="141" t="str">
        <f t="shared" si="6"/>
        <v>_</v>
      </c>
      <c r="AA27" s="142" t="str">
        <f t="shared" si="7"/>
        <v>_</v>
      </c>
      <c r="AB27" s="143">
        <f>IFERROR(IF(C27="両替",1,VLOOKUP(E27,マスタ!$F$4:$G$19,2,0)),0)</f>
        <v>0</v>
      </c>
      <c r="AC27" s="143">
        <f t="shared" si="11"/>
        <v>0</v>
      </c>
      <c r="AD27" s="143">
        <f t="shared" si="12"/>
        <v>0</v>
      </c>
      <c r="AE27" s="143">
        <f t="shared" si="13"/>
        <v>0</v>
      </c>
      <c r="AF27" s="143">
        <f t="shared" si="14"/>
        <v>0</v>
      </c>
      <c r="AG27" s="143">
        <f t="shared" si="15"/>
        <v>0</v>
      </c>
      <c r="AH27" s="143">
        <f t="shared" si="16"/>
        <v>0</v>
      </c>
      <c r="AI27" s="143">
        <f t="shared" si="8"/>
        <v>0</v>
      </c>
      <c r="AJ27" s="143">
        <f>IFERROR(VLOOKUP(F27,資産!$A$5:$G$10000,7,0),0)</f>
        <v>0</v>
      </c>
      <c r="AK27" s="142">
        <f>IF(C27="両替",1,IFERROR(VLOOKUP(L27,マスタ!$J$4:$L$19,2,0),0))</f>
        <v>0</v>
      </c>
      <c r="AL27" s="148">
        <f t="shared" si="17"/>
        <v>0</v>
      </c>
      <c r="AM27" s="148">
        <f t="shared" si="18"/>
        <v>0</v>
      </c>
      <c r="AN27" s="148">
        <f t="shared" si="19"/>
        <v>0</v>
      </c>
      <c r="AO27" s="148">
        <f t="shared" si="20"/>
        <v>0</v>
      </c>
      <c r="AP27" s="148">
        <f t="shared" si="21"/>
        <v>0</v>
      </c>
      <c r="AQ27" s="148">
        <f t="shared" si="22"/>
        <v>0</v>
      </c>
      <c r="AR27" s="148">
        <f t="shared" si="9"/>
        <v>0</v>
      </c>
      <c r="AS27" s="148">
        <f t="shared" si="23"/>
        <v>0</v>
      </c>
      <c r="AT27" s="148">
        <f t="shared" si="24"/>
        <v>0</v>
      </c>
    </row>
    <row r="28" spans="1:47">
      <c r="A28" s="21">
        <f t="shared" si="10"/>
        <v>20</v>
      </c>
      <c r="B28" s="29"/>
      <c r="C28" s="61"/>
      <c r="D28" s="34">
        <f t="shared" si="2"/>
        <v>0</v>
      </c>
      <c r="E28" s="17"/>
      <c r="F28" s="19"/>
      <c r="G28" s="18"/>
      <c r="H28" s="18"/>
      <c r="I28" s="18"/>
      <c r="J28" s="18"/>
      <c r="K28" s="60">
        <f t="shared" si="3"/>
        <v>0</v>
      </c>
      <c r="L28" s="17"/>
      <c r="M28" s="20">
        <f>IF(U28=0,0,SUM($U$9:U28))</f>
        <v>0</v>
      </c>
      <c r="N28" s="18"/>
      <c r="O28" s="18"/>
      <c r="P28" s="18"/>
      <c r="Q28" s="137">
        <f t="shared" si="4"/>
        <v>0</v>
      </c>
      <c r="R28" s="137">
        <f t="shared" si="5"/>
        <v>0</v>
      </c>
      <c r="S28" s="122"/>
      <c r="T28" s="139">
        <f>IFERROR(VLOOKUP(E28,マスタ!$F$4:$H$19,3,0),0)</f>
        <v>0</v>
      </c>
      <c r="U28" s="139">
        <f>IFERROR(VLOOKUP(L28,マスタ!$J$4:$L$19,3,0),0)</f>
        <v>0</v>
      </c>
      <c r="V28" s="140">
        <f>IFERROR(VLOOKUP($B28,'相場&amp;ウオレット'!$A$4:$H$53,2,0),0)</f>
        <v>0</v>
      </c>
      <c r="W28" s="140">
        <f>IFERROR(VLOOKUP($B28,'相場&amp;ウオレット'!$A$4:$H$53,3,0),0)</f>
        <v>0</v>
      </c>
      <c r="X28" s="140">
        <f>IFERROR(VLOOKUP($B28,'相場&amp;ウオレット'!$A$4:$H$53,4,0),0)</f>
        <v>0</v>
      </c>
      <c r="Y28" s="140">
        <f>IFERROR(VLOOKUP($B28,'相場&amp;ウオレット'!$A$4:$H$53,5,0),0)</f>
        <v>0</v>
      </c>
      <c r="Z28" s="141" t="str">
        <f t="shared" si="6"/>
        <v>_</v>
      </c>
      <c r="AA28" s="142" t="str">
        <f t="shared" si="7"/>
        <v>_</v>
      </c>
      <c r="AB28" s="143">
        <f>IFERROR(IF(C28="両替",1,VLOOKUP(E28,マスタ!$F$4:$G$19,2,0)),0)</f>
        <v>0</v>
      </c>
      <c r="AC28" s="143">
        <f t="shared" si="11"/>
        <v>0</v>
      </c>
      <c r="AD28" s="143">
        <f t="shared" si="12"/>
        <v>0</v>
      </c>
      <c r="AE28" s="143">
        <f t="shared" si="13"/>
        <v>0</v>
      </c>
      <c r="AF28" s="143">
        <f t="shared" si="14"/>
        <v>0</v>
      </c>
      <c r="AG28" s="143">
        <f t="shared" si="15"/>
        <v>0</v>
      </c>
      <c r="AH28" s="143">
        <f t="shared" si="16"/>
        <v>0</v>
      </c>
      <c r="AI28" s="143">
        <f t="shared" si="8"/>
        <v>0</v>
      </c>
      <c r="AJ28" s="143">
        <f>IFERROR(VLOOKUP(F28,資産!$A$5:$G$10000,7,0),0)</f>
        <v>0</v>
      </c>
      <c r="AK28" s="142">
        <f>IF(C28="両替",1,IFERROR(VLOOKUP(L28,マスタ!$J$4:$L$19,2,0),0))</f>
        <v>0</v>
      </c>
      <c r="AL28" s="148">
        <f t="shared" si="17"/>
        <v>0</v>
      </c>
      <c r="AM28" s="148">
        <f t="shared" si="18"/>
        <v>0</v>
      </c>
      <c r="AN28" s="148">
        <f t="shared" si="19"/>
        <v>0</v>
      </c>
      <c r="AO28" s="148">
        <f t="shared" si="20"/>
        <v>0</v>
      </c>
      <c r="AP28" s="148">
        <f t="shared" si="21"/>
        <v>0</v>
      </c>
      <c r="AQ28" s="148">
        <f t="shared" si="22"/>
        <v>0</v>
      </c>
      <c r="AR28" s="148">
        <f t="shared" si="9"/>
        <v>0</v>
      </c>
      <c r="AS28" s="148">
        <f t="shared" si="23"/>
        <v>0</v>
      </c>
      <c r="AT28" s="148">
        <f t="shared" si="24"/>
        <v>0</v>
      </c>
    </row>
    <row r="29" spans="1:47">
      <c r="A29" s="21">
        <f t="shared" si="10"/>
        <v>21</v>
      </c>
      <c r="B29" s="29"/>
      <c r="C29" s="61"/>
      <c r="D29" s="34">
        <f t="shared" si="2"/>
        <v>0</v>
      </c>
      <c r="E29" s="17"/>
      <c r="F29" s="19"/>
      <c r="G29" s="18"/>
      <c r="H29" s="18"/>
      <c r="I29" s="18"/>
      <c r="J29" s="18"/>
      <c r="K29" s="60">
        <f t="shared" si="3"/>
        <v>0</v>
      </c>
      <c r="L29" s="17"/>
      <c r="M29" s="20">
        <f>IF(U29=0,0,SUM($U$9:U29))</f>
        <v>0</v>
      </c>
      <c r="N29" s="18"/>
      <c r="O29" s="18"/>
      <c r="P29" s="18"/>
      <c r="Q29" s="137">
        <f t="shared" si="4"/>
        <v>0</v>
      </c>
      <c r="R29" s="137">
        <f t="shared" si="5"/>
        <v>0</v>
      </c>
      <c r="S29" s="122"/>
      <c r="T29" s="139">
        <f>IFERROR(VLOOKUP(E29,マスタ!$F$4:$H$19,3,0),0)</f>
        <v>0</v>
      </c>
      <c r="U29" s="139">
        <f>IFERROR(VLOOKUP(L29,マスタ!$J$4:$L$19,3,0),0)</f>
        <v>0</v>
      </c>
      <c r="V29" s="140">
        <f>IFERROR(VLOOKUP($B29,'相場&amp;ウオレット'!$A$4:$H$53,2,0),0)</f>
        <v>0</v>
      </c>
      <c r="W29" s="140">
        <f>IFERROR(VLOOKUP($B29,'相場&amp;ウオレット'!$A$4:$H$53,3,0),0)</f>
        <v>0</v>
      </c>
      <c r="X29" s="140">
        <f>IFERROR(VLOOKUP($B29,'相場&amp;ウオレット'!$A$4:$H$53,4,0),0)</f>
        <v>0</v>
      </c>
      <c r="Y29" s="140">
        <f>IFERROR(VLOOKUP($B29,'相場&amp;ウオレット'!$A$4:$H$53,5,0),0)</f>
        <v>0</v>
      </c>
      <c r="Z29" s="141" t="str">
        <f t="shared" si="6"/>
        <v>_</v>
      </c>
      <c r="AA29" s="142" t="str">
        <f t="shared" si="7"/>
        <v>_</v>
      </c>
      <c r="AB29" s="143">
        <f>IFERROR(IF(C29="両替",1,VLOOKUP(E29,マスタ!$F$4:$G$19,2,0)),0)</f>
        <v>0</v>
      </c>
      <c r="AC29" s="143">
        <f t="shared" si="11"/>
        <v>0</v>
      </c>
      <c r="AD29" s="143">
        <f t="shared" si="12"/>
        <v>0</v>
      </c>
      <c r="AE29" s="143">
        <f t="shared" si="13"/>
        <v>0</v>
      </c>
      <c r="AF29" s="143">
        <f t="shared" si="14"/>
        <v>0</v>
      </c>
      <c r="AG29" s="143">
        <f t="shared" si="15"/>
        <v>0</v>
      </c>
      <c r="AH29" s="143">
        <f t="shared" si="16"/>
        <v>0</v>
      </c>
      <c r="AI29" s="143">
        <f t="shared" si="8"/>
        <v>0</v>
      </c>
      <c r="AJ29" s="143">
        <f>IFERROR(VLOOKUP(F29,資産!$A$5:$G$10000,7,0),0)</f>
        <v>0</v>
      </c>
      <c r="AK29" s="142">
        <f>IF(C29="両替",1,IFERROR(VLOOKUP(L29,マスタ!$J$4:$L$19,2,0),0))</f>
        <v>0</v>
      </c>
      <c r="AL29" s="148">
        <f t="shared" si="17"/>
        <v>0</v>
      </c>
      <c r="AM29" s="148">
        <f t="shared" si="18"/>
        <v>0</v>
      </c>
      <c r="AN29" s="148">
        <f t="shared" si="19"/>
        <v>0</v>
      </c>
      <c r="AO29" s="148">
        <f t="shared" si="20"/>
        <v>0</v>
      </c>
      <c r="AP29" s="148">
        <f t="shared" si="21"/>
        <v>0</v>
      </c>
      <c r="AQ29" s="148">
        <f t="shared" si="22"/>
        <v>0</v>
      </c>
      <c r="AR29" s="148">
        <f t="shared" si="9"/>
        <v>0</v>
      </c>
      <c r="AS29" s="148">
        <f t="shared" si="23"/>
        <v>0</v>
      </c>
      <c r="AT29" s="148">
        <f t="shared" si="24"/>
        <v>0</v>
      </c>
    </row>
    <row r="30" spans="1:47">
      <c r="A30" s="21">
        <f t="shared" si="10"/>
        <v>22</v>
      </c>
      <c r="B30" s="29"/>
      <c r="C30" s="61"/>
      <c r="D30" s="34">
        <f t="shared" si="2"/>
        <v>0</v>
      </c>
      <c r="E30" s="17"/>
      <c r="F30" s="19"/>
      <c r="G30" s="18"/>
      <c r="H30" s="18"/>
      <c r="I30" s="18"/>
      <c r="J30" s="18"/>
      <c r="K30" s="60">
        <f t="shared" si="3"/>
        <v>0</v>
      </c>
      <c r="L30" s="17"/>
      <c r="M30" s="20">
        <f>IF(U30=0,0,SUM($U$9:U30))</f>
        <v>0</v>
      </c>
      <c r="N30" s="18"/>
      <c r="O30" s="18"/>
      <c r="P30" s="18"/>
      <c r="Q30" s="137">
        <f t="shared" si="4"/>
        <v>0</v>
      </c>
      <c r="R30" s="137">
        <f t="shared" si="5"/>
        <v>0</v>
      </c>
      <c r="S30" s="122"/>
      <c r="T30" s="139">
        <f>IFERROR(VLOOKUP(E30,マスタ!$F$4:$H$19,3,0),0)</f>
        <v>0</v>
      </c>
      <c r="U30" s="139">
        <f>IFERROR(VLOOKUP(L30,マスタ!$J$4:$L$19,3,0),0)</f>
        <v>0</v>
      </c>
      <c r="V30" s="140">
        <f>IFERROR(VLOOKUP($B30,'相場&amp;ウオレット'!$A$4:$H$53,2,0),0)</f>
        <v>0</v>
      </c>
      <c r="W30" s="140">
        <f>IFERROR(VLOOKUP($B30,'相場&amp;ウオレット'!$A$4:$H$53,3,0),0)</f>
        <v>0</v>
      </c>
      <c r="X30" s="140">
        <f>IFERROR(VLOOKUP($B30,'相場&amp;ウオレット'!$A$4:$H$53,4,0),0)</f>
        <v>0</v>
      </c>
      <c r="Y30" s="140">
        <f>IFERROR(VLOOKUP($B30,'相場&amp;ウオレット'!$A$4:$H$53,5,0),0)</f>
        <v>0</v>
      </c>
      <c r="Z30" s="141" t="str">
        <f t="shared" si="6"/>
        <v>_</v>
      </c>
      <c r="AA30" s="142" t="str">
        <f t="shared" si="7"/>
        <v>_</v>
      </c>
      <c r="AB30" s="143">
        <f>IFERROR(IF(C30="両替",1,VLOOKUP(E30,マスタ!$F$4:$G$19,2,0)),0)</f>
        <v>0</v>
      </c>
      <c r="AC30" s="143">
        <f t="shared" si="11"/>
        <v>0</v>
      </c>
      <c r="AD30" s="143">
        <f t="shared" si="12"/>
        <v>0</v>
      </c>
      <c r="AE30" s="143">
        <f t="shared" si="13"/>
        <v>0</v>
      </c>
      <c r="AF30" s="143">
        <f t="shared" si="14"/>
        <v>0</v>
      </c>
      <c r="AG30" s="143">
        <f t="shared" si="15"/>
        <v>0</v>
      </c>
      <c r="AH30" s="143">
        <f t="shared" si="16"/>
        <v>0</v>
      </c>
      <c r="AI30" s="143">
        <f t="shared" si="8"/>
        <v>0</v>
      </c>
      <c r="AJ30" s="143">
        <f>IFERROR(VLOOKUP(F30,資産!$A$5:$G$10000,7,0),0)</f>
        <v>0</v>
      </c>
      <c r="AK30" s="142">
        <f>IF(C30="両替",1,IFERROR(VLOOKUP(L30,マスタ!$J$4:$L$19,2,0),0))</f>
        <v>0</v>
      </c>
      <c r="AL30" s="148">
        <f t="shared" si="17"/>
        <v>0</v>
      </c>
      <c r="AM30" s="148">
        <f t="shared" si="18"/>
        <v>0</v>
      </c>
      <c r="AN30" s="148">
        <f t="shared" si="19"/>
        <v>0</v>
      </c>
      <c r="AO30" s="148">
        <f t="shared" si="20"/>
        <v>0</v>
      </c>
      <c r="AP30" s="148">
        <f t="shared" si="21"/>
        <v>0</v>
      </c>
      <c r="AQ30" s="148">
        <f t="shared" si="22"/>
        <v>0</v>
      </c>
      <c r="AR30" s="148">
        <f t="shared" si="9"/>
        <v>0</v>
      </c>
      <c r="AS30" s="148">
        <f t="shared" si="23"/>
        <v>0</v>
      </c>
      <c r="AT30" s="148">
        <f t="shared" si="24"/>
        <v>0</v>
      </c>
    </row>
    <row r="31" spans="1:47">
      <c r="A31" s="21">
        <f t="shared" si="10"/>
        <v>23</v>
      </c>
      <c r="B31" s="29"/>
      <c r="C31" s="61"/>
      <c r="D31" s="34">
        <f t="shared" si="2"/>
        <v>0</v>
      </c>
      <c r="E31" s="17"/>
      <c r="F31" s="19"/>
      <c r="G31" s="18"/>
      <c r="H31" s="18"/>
      <c r="I31" s="18"/>
      <c r="J31" s="18"/>
      <c r="K31" s="60">
        <f t="shared" si="3"/>
        <v>0</v>
      </c>
      <c r="L31" s="17"/>
      <c r="M31" s="20">
        <f>IF(U31=0,0,SUM($U$9:U31))</f>
        <v>0</v>
      </c>
      <c r="N31" s="18"/>
      <c r="O31" s="18"/>
      <c r="P31" s="18"/>
      <c r="Q31" s="137">
        <f t="shared" si="4"/>
        <v>0</v>
      </c>
      <c r="R31" s="137">
        <f t="shared" si="5"/>
        <v>0</v>
      </c>
      <c r="S31" s="122"/>
      <c r="T31" s="139">
        <f>IFERROR(VLOOKUP(E31,マスタ!$F$4:$H$19,3,0),0)</f>
        <v>0</v>
      </c>
      <c r="U31" s="139">
        <f>IFERROR(VLOOKUP(L31,マスタ!$J$4:$L$19,3,0),0)</f>
        <v>0</v>
      </c>
      <c r="V31" s="140">
        <f>IFERROR(VLOOKUP($B31,'相場&amp;ウオレット'!$A$4:$H$53,2,0),0)</f>
        <v>0</v>
      </c>
      <c r="W31" s="140">
        <f>IFERROR(VLOOKUP($B31,'相場&amp;ウオレット'!$A$4:$H$53,3,0),0)</f>
        <v>0</v>
      </c>
      <c r="X31" s="140">
        <f>IFERROR(VLOOKUP($B31,'相場&amp;ウオレット'!$A$4:$H$53,4,0),0)</f>
        <v>0</v>
      </c>
      <c r="Y31" s="140">
        <f>IFERROR(VLOOKUP($B31,'相場&amp;ウオレット'!$A$4:$H$53,5,0),0)</f>
        <v>0</v>
      </c>
      <c r="Z31" s="141" t="str">
        <f t="shared" si="6"/>
        <v>_</v>
      </c>
      <c r="AA31" s="142" t="str">
        <f t="shared" si="7"/>
        <v>_</v>
      </c>
      <c r="AB31" s="143">
        <f>IFERROR(IF(C31="両替",1,VLOOKUP(E31,マスタ!$F$4:$G$19,2,0)),0)</f>
        <v>0</v>
      </c>
      <c r="AC31" s="143">
        <f t="shared" si="11"/>
        <v>0</v>
      </c>
      <c r="AD31" s="143">
        <f t="shared" si="12"/>
        <v>0</v>
      </c>
      <c r="AE31" s="143">
        <f t="shared" si="13"/>
        <v>0</v>
      </c>
      <c r="AF31" s="143">
        <f t="shared" si="14"/>
        <v>0</v>
      </c>
      <c r="AG31" s="143">
        <f t="shared" si="15"/>
        <v>0</v>
      </c>
      <c r="AH31" s="143">
        <f t="shared" si="16"/>
        <v>0</v>
      </c>
      <c r="AI31" s="143">
        <f t="shared" si="8"/>
        <v>0</v>
      </c>
      <c r="AJ31" s="143">
        <f>IFERROR(VLOOKUP(F31,資産!$A$5:$G$10000,7,0),0)</f>
        <v>0</v>
      </c>
      <c r="AK31" s="142">
        <f>IF(C31="両替",1,IFERROR(VLOOKUP(L31,マスタ!$J$4:$L$19,2,0),0))</f>
        <v>0</v>
      </c>
      <c r="AL31" s="148">
        <f t="shared" si="17"/>
        <v>0</v>
      </c>
      <c r="AM31" s="148">
        <f t="shared" si="18"/>
        <v>0</v>
      </c>
      <c r="AN31" s="148">
        <f t="shared" si="19"/>
        <v>0</v>
      </c>
      <c r="AO31" s="148">
        <f t="shared" si="20"/>
        <v>0</v>
      </c>
      <c r="AP31" s="148">
        <f t="shared" si="21"/>
        <v>0</v>
      </c>
      <c r="AQ31" s="148">
        <f t="shared" si="22"/>
        <v>0</v>
      </c>
      <c r="AR31" s="148">
        <f t="shared" si="9"/>
        <v>0</v>
      </c>
      <c r="AS31" s="148">
        <f t="shared" si="23"/>
        <v>0</v>
      </c>
      <c r="AT31" s="148">
        <f t="shared" si="24"/>
        <v>0</v>
      </c>
    </row>
    <row r="32" spans="1:47">
      <c r="A32" s="21">
        <f t="shared" si="10"/>
        <v>24</v>
      </c>
      <c r="B32" s="29"/>
      <c r="C32" s="61"/>
      <c r="D32" s="34">
        <f t="shared" si="2"/>
        <v>0</v>
      </c>
      <c r="E32" s="17"/>
      <c r="F32" s="19"/>
      <c r="G32" s="18"/>
      <c r="H32" s="18"/>
      <c r="I32" s="18"/>
      <c r="J32" s="18"/>
      <c r="K32" s="60">
        <f t="shared" si="3"/>
        <v>0</v>
      </c>
      <c r="L32" s="17"/>
      <c r="M32" s="20">
        <f>IF(U32=0,0,SUM($U$9:U32))</f>
        <v>0</v>
      </c>
      <c r="N32" s="18"/>
      <c r="O32" s="18"/>
      <c r="P32" s="18"/>
      <c r="Q32" s="137">
        <f t="shared" si="4"/>
        <v>0</v>
      </c>
      <c r="R32" s="137">
        <f t="shared" si="5"/>
        <v>0</v>
      </c>
      <c r="S32" s="122"/>
      <c r="T32" s="139">
        <f>IFERROR(VLOOKUP(E32,マスタ!$F$4:$H$19,3,0),0)</f>
        <v>0</v>
      </c>
      <c r="U32" s="139">
        <f>IFERROR(VLOOKUP(L32,マスタ!$J$4:$L$19,3,0),0)</f>
        <v>0</v>
      </c>
      <c r="V32" s="140">
        <f>IFERROR(VLOOKUP($B32,'相場&amp;ウオレット'!$A$4:$H$53,2,0),0)</f>
        <v>0</v>
      </c>
      <c r="W32" s="140">
        <f>IFERROR(VLOOKUP($B32,'相場&amp;ウオレット'!$A$4:$H$53,3,0),0)</f>
        <v>0</v>
      </c>
      <c r="X32" s="140">
        <f>IFERROR(VLOOKUP($B32,'相場&amp;ウオレット'!$A$4:$H$53,4,0),0)</f>
        <v>0</v>
      </c>
      <c r="Y32" s="140">
        <f>IFERROR(VLOOKUP($B32,'相場&amp;ウオレット'!$A$4:$H$53,5,0),0)</f>
        <v>0</v>
      </c>
      <c r="Z32" s="141" t="str">
        <f t="shared" si="6"/>
        <v>_</v>
      </c>
      <c r="AA32" s="142" t="str">
        <f t="shared" si="7"/>
        <v>_</v>
      </c>
      <c r="AB32" s="143">
        <f>IFERROR(IF(C32="両替",1,VLOOKUP(E32,マスタ!$F$4:$G$19,2,0)),0)</f>
        <v>0</v>
      </c>
      <c r="AC32" s="143">
        <f t="shared" si="11"/>
        <v>0</v>
      </c>
      <c r="AD32" s="143">
        <f t="shared" si="12"/>
        <v>0</v>
      </c>
      <c r="AE32" s="143">
        <f t="shared" si="13"/>
        <v>0</v>
      </c>
      <c r="AF32" s="143">
        <f t="shared" si="14"/>
        <v>0</v>
      </c>
      <c r="AG32" s="143">
        <f t="shared" si="15"/>
        <v>0</v>
      </c>
      <c r="AH32" s="143">
        <f t="shared" si="16"/>
        <v>0</v>
      </c>
      <c r="AI32" s="143">
        <f t="shared" si="8"/>
        <v>0</v>
      </c>
      <c r="AJ32" s="143">
        <f>IFERROR(VLOOKUP(F32,資産!$A$5:$G$10000,7,0),0)</f>
        <v>0</v>
      </c>
      <c r="AK32" s="142">
        <f>IF(C32="両替",1,IFERROR(VLOOKUP(L32,マスタ!$J$4:$L$19,2,0),0))</f>
        <v>0</v>
      </c>
      <c r="AL32" s="148">
        <f t="shared" si="17"/>
        <v>0</v>
      </c>
      <c r="AM32" s="148">
        <f t="shared" si="18"/>
        <v>0</v>
      </c>
      <c r="AN32" s="148">
        <f t="shared" si="19"/>
        <v>0</v>
      </c>
      <c r="AO32" s="148">
        <f t="shared" si="20"/>
        <v>0</v>
      </c>
      <c r="AP32" s="148">
        <f t="shared" si="21"/>
        <v>0</v>
      </c>
      <c r="AQ32" s="148">
        <f t="shared" si="22"/>
        <v>0</v>
      </c>
      <c r="AR32" s="148">
        <f t="shared" si="9"/>
        <v>0</v>
      </c>
      <c r="AS32" s="148">
        <f t="shared" si="23"/>
        <v>0</v>
      </c>
      <c r="AT32" s="148">
        <f t="shared" si="24"/>
        <v>0</v>
      </c>
    </row>
    <row r="33" spans="1:46">
      <c r="A33" s="21">
        <f t="shared" si="10"/>
        <v>25</v>
      </c>
      <c r="B33" s="29"/>
      <c r="C33" s="61"/>
      <c r="D33" s="34">
        <f t="shared" si="2"/>
        <v>0</v>
      </c>
      <c r="E33" s="17"/>
      <c r="F33" s="19"/>
      <c r="G33" s="18"/>
      <c r="H33" s="18"/>
      <c r="I33" s="18"/>
      <c r="J33" s="18"/>
      <c r="K33" s="60">
        <f t="shared" si="3"/>
        <v>0</v>
      </c>
      <c r="L33" s="17"/>
      <c r="M33" s="20">
        <f>IF(U33=0,0,SUM($U$9:U33))</f>
        <v>0</v>
      </c>
      <c r="N33" s="18"/>
      <c r="O33" s="18"/>
      <c r="P33" s="18"/>
      <c r="Q33" s="137">
        <f t="shared" si="4"/>
        <v>0</v>
      </c>
      <c r="R33" s="137">
        <f t="shared" si="5"/>
        <v>0</v>
      </c>
      <c r="S33" s="122"/>
      <c r="T33" s="139">
        <f>IFERROR(VLOOKUP(E33,マスタ!$F$4:$H$19,3,0),0)</f>
        <v>0</v>
      </c>
      <c r="U33" s="139">
        <f>IFERROR(VLOOKUP(L33,マスタ!$J$4:$L$19,3,0),0)</f>
        <v>0</v>
      </c>
      <c r="V33" s="140">
        <f>IFERROR(VLOOKUP($B33,'相場&amp;ウオレット'!$A$4:$H$53,2,0),0)</f>
        <v>0</v>
      </c>
      <c r="W33" s="140">
        <f>IFERROR(VLOOKUP($B33,'相場&amp;ウオレット'!$A$4:$H$53,3,0),0)</f>
        <v>0</v>
      </c>
      <c r="X33" s="140">
        <f>IFERROR(VLOOKUP($B33,'相場&amp;ウオレット'!$A$4:$H$53,4,0),0)</f>
        <v>0</v>
      </c>
      <c r="Y33" s="140">
        <f>IFERROR(VLOOKUP($B33,'相場&amp;ウオレット'!$A$4:$H$53,5,0),0)</f>
        <v>0</v>
      </c>
      <c r="Z33" s="141" t="str">
        <f t="shared" si="6"/>
        <v>_</v>
      </c>
      <c r="AA33" s="142" t="str">
        <f t="shared" si="7"/>
        <v>_</v>
      </c>
      <c r="AB33" s="143">
        <f>IFERROR(IF(C33="両替",1,VLOOKUP(E33,マスタ!$F$4:$G$19,2,0)),0)</f>
        <v>0</v>
      </c>
      <c r="AC33" s="143">
        <f t="shared" si="11"/>
        <v>0</v>
      </c>
      <c r="AD33" s="143">
        <f t="shared" si="12"/>
        <v>0</v>
      </c>
      <c r="AE33" s="143">
        <f t="shared" si="13"/>
        <v>0</v>
      </c>
      <c r="AF33" s="143">
        <f t="shared" si="14"/>
        <v>0</v>
      </c>
      <c r="AG33" s="143">
        <f t="shared" si="15"/>
        <v>0</v>
      </c>
      <c r="AH33" s="143">
        <f t="shared" si="16"/>
        <v>0</v>
      </c>
      <c r="AI33" s="143">
        <f t="shared" si="8"/>
        <v>0</v>
      </c>
      <c r="AJ33" s="143">
        <f>IFERROR(VLOOKUP(F33,資産!$A$5:$G$10000,7,0),0)</f>
        <v>0</v>
      </c>
      <c r="AK33" s="142">
        <f>IF(C33="両替",1,IFERROR(VLOOKUP(L33,マスタ!$J$4:$L$19,2,0),0))</f>
        <v>0</v>
      </c>
      <c r="AL33" s="148">
        <f t="shared" si="17"/>
        <v>0</v>
      </c>
      <c r="AM33" s="148">
        <f t="shared" si="18"/>
        <v>0</v>
      </c>
      <c r="AN33" s="148">
        <f t="shared" si="19"/>
        <v>0</v>
      </c>
      <c r="AO33" s="148">
        <f t="shared" si="20"/>
        <v>0</v>
      </c>
      <c r="AP33" s="148">
        <f t="shared" si="21"/>
        <v>0</v>
      </c>
      <c r="AQ33" s="148">
        <f t="shared" si="22"/>
        <v>0</v>
      </c>
      <c r="AR33" s="148">
        <f t="shared" si="9"/>
        <v>0</v>
      </c>
      <c r="AS33" s="148">
        <f t="shared" si="23"/>
        <v>0</v>
      </c>
      <c r="AT33" s="148">
        <f t="shared" si="24"/>
        <v>0</v>
      </c>
    </row>
    <row r="34" spans="1:46">
      <c r="A34" s="21">
        <f t="shared" si="10"/>
        <v>26</v>
      </c>
      <c r="B34" s="29"/>
      <c r="C34" s="61"/>
      <c r="D34" s="34">
        <f t="shared" si="2"/>
        <v>0</v>
      </c>
      <c r="E34" s="17"/>
      <c r="F34" s="19"/>
      <c r="G34" s="18"/>
      <c r="H34" s="18"/>
      <c r="I34" s="18"/>
      <c r="J34" s="18"/>
      <c r="K34" s="60">
        <f t="shared" si="3"/>
        <v>0</v>
      </c>
      <c r="L34" s="17"/>
      <c r="M34" s="20">
        <f>IF(U34=0,0,SUM($U$9:U34))</f>
        <v>0</v>
      </c>
      <c r="N34" s="18"/>
      <c r="O34" s="18"/>
      <c r="P34" s="18"/>
      <c r="Q34" s="137">
        <f t="shared" si="4"/>
        <v>0</v>
      </c>
      <c r="R34" s="137">
        <f t="shared" si="5"/>
        <v>0</v>
      </c>
      <c r="S34" s="122"/>
      <c r="T34" s="139">
        <f>IFERROR(VLOOKUP(E34,マスタ!$F$4:$H$19,3,0),0)</f>
        <v>0</v>
      </c>
      <c r="U34" s="139">
        <f>IFERROR(VLOOKUP(L34,マスタ!$J$4:$L$19,3,0),0)</f>
        <v>0</v>
      </c>
      <c r="V34" s="140">
        <f>IFERROR(VLOOKUP($B34,'相場&amp;ウオレット'!$A$4:$H$53,2,0),0)</f>
        <v>0</v>
      </c>
      <c r="W34" s="140">
        <f>IFERROR(VLOOKUP($B34,'相場&amp;ウオレット'!$A$4:$H$53,3,0),0)</f>
        <v>0</v>
      </c>
      <c r="X34" s="140">
        <f>IFERROR(VLOOKUP($B34,'相場&amp;ウオレット'!$A$4:$H$53,4,0),0)</f>
        <v>0</v>
      </c>
      <c r="Y34" s="140">
        <f>IFERROR(VLOOKUP($B34,'相場&amp;ウオレット'!$A$4:$H$53,5,0),0)</f>
        <v>0</v>
      </c>
      <c r="Z34" s="141" t="str">
        <f t="shared" si="6"/>
        <v>_</v>
      </c>
      <c r="AA34" s="142" t="str">
        <f t="shared" si="7"/>
        <v>_</v>
      </c>
      <c r="AB34" s="143">
        <f>IFERROR(IF(C34="両替",1,VLOOKUP(E34,マスタ!$F$4:$G$19,2,0)),0)</f>
        <v>0</v>
      </c>
      <c r="AC34" s="143">
        <f t="shared" si="11"/>
        <v>0</v>
      </c>
      <c r="AD34" s="143">
        <f t="shared" si="12"/>
        <v>0</v>
      </c>
      <c r="AE34" s="143">
        <f t="shared" si="13"/>
        <v>0</v>
      </c>
      <c r="AF34" s="143">
        <f t="shared" si="14"/>
        <v>0</v>
      </c>
      <c r="AG34" s="143">
        <f t="shared" si="15"/>
        <v>0</v>
      </c>
      <c r="AH34" s="143">
        <f t="shared" si="16"/>
        <v>0</v>
      </c>
      <c r="AI34" s="143">
        <f t="shared" si="8"/>
        <v>0</v>
      </c>
      <c r="AJ34" s="143">
        <f>IFERROR(VLOOKUP(F34,資産!$A$5:$G$10000,7,0),0)</f>
        <v>0</v>
      </c>
      <c r="AK34" s="142">
        <f>IF(C34="両替",1,IFERROR(VLOOKUP(L34,マスタ!$J$4:$L$19,2,0),0))</f>
        <v>0</v>
      </c>
      <c r="AL34" s="148">
        <f t="shared" si="17"/>
        <v>0</v>
      </c>
      <c r="AM34" s="148">
        <f t="shared" si="18"/>
        <v>0</v>
      </c>
      <c r="AN34" s="148">
        <f t="shared" si="19"/>
        <v>0</v>
      </c>
      <c r="AO34" s="148">
        <f t="shared" si="20"/>
        <v>0</v>
      </c>
      <c r="AP34" s="148">
        <f t="shared" si="21"/>
        <v>0</v>
      </c>
      <c r="AQ34" s="148">
        <f t="shared" si="22"/>
        <v>0</v>
      </c>
      <c r="AR34" s="148">
        <f t="shared" si="9"/>
        <v>0</v>
      </c>
      <c r="AS34" s="148">
        <f t="shared" si="23"/>
        <v>0</v>
      </c>
      <c r="AT34" s="148">
        <f t="shared" si="24"/>
        <v>0</v>
      </c>
    </row>
    <row r="35" spans="1:46">
      <c r="A35" s="21">
        <f t="shared" si="10"/>
        <v>27</v>
      </c>
      <c r="B35" s="29"/>
      <c r="C35" s="61"/>
      <c r="D35" s="34">
        <f t="shared" si="2"/>
        <v>0</v>
      </c>
      <c r="E35" s="17"/>
      <c r="F35" s="19"/>
      <c r="G35" s="18"/>
      <c r="H35" s="18"/>
      <c r="I35" s="18"/>
      <c r="J35" s="18"/>
      <c r="K35" s="60">
        <f t="shared" si="3"/>
        <v>0</v>
      </c>
      <c r="L35" s="17"/>
      <c r="M35" s="20">
        <f>IF(U35=0,0,SUM($U$9:U35))</f>
        <v>0</v>
      </c>
      <c r="N35" s="18"/>
      <c r="O35" s="18"/>
      <c r="P35" s="18"/>
      <c r="Q35" s="137">
        <f t="shared" si="4"/>
        <v>0</v>
      </c>
      <c r="R35" s="137">
        <f t="shared" si="5"/>
        <v>0</v>
      </c>
      <c r="S35" s="122"/>
      <c r="T35" s="139">
        <f>IFERROR(VLOOKUP(E35,マスタ!$F$4:$H$19,3,0),0)</f>
        <v>0</v>
      </c>
      <c r="U35" s="139">
        <f>IFERROR(VLOOKUP(L35,マスタ!$J$4:$L$19,3,0),0)</f>
        <v>0</v>
      </c>
      <c r="V35" s="140">
        <f>IFERROR(VLOOKUP($B35,'相場&amp;ウオレット'!$A$4:$H$53,2,0),0)</f>
        <v>0</v>
      </c>
      <c r="W35" s="140">
        <f>IFERROR(VLOOKUP($B35,'相場&amp;ウオレット'!$A$4:$H$53,3,0),0)</f>
        <v>0</v>
      </c>
      <c r="X35" s="140">
        <f>IFERROR(VLOOKUP($B35,'相場&amp;ウオレット'!$A$4:$H$53,4,0),0)</f>
        <v>0</v>
      </c>
      <c r="Y35" s="140">
        <f>IFERROR(VLOOKUP($B35,'相場&amp;ウオレット'!$A$4:$H$53,5,0),0)</f>
        <v>0</v>
      </c>
      <c r="Z35" s="141" t="str">
        <f t="shared" si="6"/>
        <v>_</v>
      </c>
      <c r="AA35" s="142" t="str">
        <f t="shared" si="7"/>
        <v>_</v>
      </c>
      <c r="AB35" s="143">
        <f>IFERROR(IF(C35="両替",1,VLOOKUP(E35,マスタ!$F$4:$G$19,2,0)),0)</f>
        <v>0</v>
      </c>
      <c r="AC35" s="143">
        <f t="shared" si="11"/>
        <v>0</v>
      </c>
      <c r="AD35" s="143">
        <f t="shared" si="12"/>
        <v>0</v>
      </c>
      <c r="AE35" s="143">
        <f t="shared" si="13"/>
        <v>0</v>
      </c>
      <c r="AF35" s="143">
        <f t="shared" si="14"/>
        <v>0</v>
      </c>
      <c r="AG35" s="143">
        <f t="shared" si="15"/>
        <v>0</v>
      </c>
      <c r="AH35" s="143">
        <f t="shared" si="16"/>
        <v>0</v>
      </c>
      <c r="AI35" s="143">
        <f t="shared" si="8"/>
        <v>0</v>
      </c>
      <c r="AJ35" s="143">
        <f>IFERROR(VLOOKUP(F35,資産!$A$5:$G$10000,7,0),0)</f>
        <v>0</v>
      </c>
      <c r="AK35" s="142">
        <f>IF(C35="両替",1,IFERROR(VLOOKUP(L35,マスタ!$J$4:$L$19,2,0),0))</f>
        <v>0</v>
      </c>
      <c r="AL35" s="148">
        <f t="shared" si="17"/>
        <v>0</v>
      </c>
      <c r="AM35" s="148">
        <f t="shared" si="18"/>
        <v>0</v>
      </c>
      <c r="AN35" s="148">
        <f t="shared" si="19"/>
        <v>0</v>
      </c>
      <c r="AO35" s="148">
        <f t="shared" si="20"/>
        <v>0</v>
      </c>
      <c r="AP35" s="148">
        <f t="shared" si="21"/>
        <v>0</v>
      </c>
      <c r="AQ35" s="148">
        <f t="shared" si="22"/>
        <v>0</v>
      </c>
      <c r="AR35" s="148">
        <f t="shared" si="9"/>
        <v>0</v>
      </c>
      <c r="AS35" s="148">
        <f t="shared" si="23"/>
        <v>0</v>
      </c>
      <c r="AT35" s="148">
        <f t="shared" si="24"/>
        <v>0</v>
      </c>
    </row>
    <row r="36" spans="1:46">
      <c r="A36" s="21">
        <f t="shared" si="10"/>
        <v>28</v>
      </c>
      <c r="B36" s="29"/>
      <c r="C36" s="61"/>
      <c r="D36" s="34">
        <f t="shared" si="2"/>
        <v>0</v>
      </c>
      <c r="E36" s="17"/>
      <c r="F36" s="19"/>
      <c r="G36" s="18"/>
      <c r="H36" s="18"/>
      <c r="I36" s="18"/>
      <c r="J36" s="18"/>
      <c r="K36" s="60">
        <f t="shared" si="3"/>
        <v>0</v>
      </c>
      <c r="L36" s="17"/>
      <c r="M36" s="20">
        <f>IF(U36=0,0,SUM($U$9:U36))</f>
        <v>0</v>
      </c>
      <c r="N36" s="18"/>
      <c r="O36" s="18"/>
      <c r="P36" s="18"/>
      <c r="Q36" s="137">
        <f t="shared" si="4"/>
        <v>0</v>
      </c>
      <c r="R36" s="137">
        <f t="shared" si="5"/>
        <v>0</v>
      </c>
      <c r="S36" s="122"/>
      <c r="T36" s="139">
        <f>IFERROR(VLOOKUP(E36,マスタ!$F$4:$H$19,3,0),0)</f>
        <v>0</v>
      </c>
      <c r="U36" s="139">
        <f>IFERROR(VLOOKUP(L36,マスタ!$J$4:$L$19,3,0),0)</f>
        <v>0</v>
      </c>
      <c r="V36" s="140">
        <f>IFERROR(VLOOKUP($B36,'相場&amp;ウオレット'!$A$4:$H$53,2,0),0)</f>
        <v>0</v>
      </c>
      <c r="W36" s="140">
        <f>IFERROR(VLOOKUP($B36,'相場&amp;ウオレット'!$A$4:$H$53,3,0),0)</f>
        <v>0</v>
      </c>
      <c r="X36" s="140">
        <f>IFERROR(VLOOKUP($B36,'相場&amp;ウオレット'!$A$4:$H$53,4,0),0)</f>
        <v>0</v>
      </c>
      <c r="Y36" s="140">
        <f>IFERROR(VLOOKUP($B36,'相場&amp;ウオレット'!$A$4:$H$53,5,0),0)</f>
        <v>0</v>
      </c>
      <c r="Z36" s="141" t="str">
        <f t="shared" si="6"/>
        <v>_</v>
      </c>
      <c r="AA36" s="142" t="str">
        <f t="shared" si="7"/>
        <v>_</v>
      </c>
      <c r="AB36" s="143">
        <f>IFERROR(IF(C36="両替",1,VLOOKUP(E36,マスタ!$F$4:$G$19,2,0)),0)</f>
        <v>0</v>
      </c>
      <c r="AC36" s="143">
        <f t="shared" si="11"/>
        <v>0</v>
      </c>
      <c r="AD36" s="143">
        <f t="shared" si="12"/>
        <v>0</v>
      </c>
      <c r="AE36" s="143">
        <f t="shared" si="13"/>
        <v>0</v>
      </c>
      <c r="AF36" s="143">
        <f t="shared" si="14"/>
        <v>0</v>
      </c>
      <c r="AG36" s="143">
        <f t="shared" si="15"/>
        <v>0</v>
      </c>
      <c r="AH36" s="143">
        <f t="shared" si="16"/>
        <v>0</v>
      </c>
      <c r="AI36" s="143">
        <f t="shared" si="8"/>
        <v>0</v>
      </c>
      <c r="AJ36" s="143">
        <f>IFERROR(VLOOKUP(F36,資産!$A$5:$G$10000,7,0),0)</f>
        <v>0</v>
      </c>
      <c r="AK36" s="142">
        <f>IF(C36="両替",1,IFERROR(VLOOKUP(L36,マスタ!$J$4:$L$19,2,0),0))</f>
        <v>0</v>
      </c>
      <c r="AL36" s="148">
        <f t="shared" si="17"/>
        <v>0</v>
      </c>
      <c r="AM36" s="148">
        <f t="shared" si="18"/>
        <v>0</v>
      </c>
      <c r="AN36" s="148">
        <f t="shared" si="19"/>
        <v>0</v>
      </c>
      <c r="AO36" s="148">
        <f t="shared" si="20"/>
        <v>0</v>
      </c>
      <c r="AP36" s="148">
        <f t="shared" si="21"/>
        <v>0</v>
      </c>
      <c r="AQ36" s="148">
        <f t="shared" si="22"/>
        <v>0</v>
      </c>
      <c r="AR36" s="148">
        <f t="shared" si="9"/>
        <v>0</v>
      </c>
      <c r="AS36" s="148">
        <f t="shared" si="23"/>
        <v>0</v>
      </c>
      <c r="AT36" s="148">
        <f t="shared" si="24"/>
        <v>0</v>
      </c>
    </row>
    <row r="37" spans="1:46">
      <c r="A37" s="21">
        <f t="shared" si="10"/>
        <v>29</v>
      </c>
      <c r="B37" s="29"/>
      <c r="C37" s="61"/>
      <c r="D37" s="34">
        <f t="shared" si="2"/>
        <v>0</v>
      </c>
      <c r="E37" s="17"/>
      <c r="F37" s="19"/>
      <c r="G37" s="18"/>
      <c r="H37" s="18"/>
      <c r="I37" s="18"/>
      <c r="J37" s="18"/>
      <c r="K37" s="60">
        <f t="shared" si="3"/>
        <v>0</v>
      </c>
      <c r="L37" s="17"/>
      <c r="M37" s="20">
        <f>IF(U37=0,0,SUM($U$9:U37))</f>
        <v>0</v>
      </c>
      <c r="N37" s="18"/>
      <c r="O37" s="18"/>
      <c r="P37" s="18"/>
      <c r="Q37" s="137">
        <f t="shared" si="4"/>
        <v>0</v>
      </c>
      <c r="R37" s="137">
        <f t="shared" si="5"/>
        <v>0</v>
      </c>
      <c r="S37" s="122"/>
      <c r="T37" s="139">
        <f>IFERROR(VLOOKUP(E37,マスタ!$F$4:$H$19,3,0),0)</f>
        <v>0</v>
      </c>
      <c r="U37" s="139">
        <f>IFERROR(VLOOKUP(L37,マスタ!$J$4:$L$19,3,0),0)</f>
        <v>0</v>
      </c>
      <c r="V37" s="140">
        <f>IFERROR(VLOOKUP($B37,'相場&amp;ウオレット'!$A$4:$H$53,2,0),0)</f>
        <v>0</v>
      </c>
      <c r="W37" s="140">
        <f>IFERROR(VLOOKUP($B37,'相場&amp;ウオレット'!$A$4:$H$53,3,0),0)</f>
        <v>0</v>
      </c>
      <c r="X37" s="140">
        <f>IFERROR(VLOOKUP($B37,'相場&amp;ウオレット'!$A$4:$H$53,4,0),0)</f>
        <v>0</v>
      </c>
      <c r="Y37" s="140">
        <f>IFERROR(VLOOKUP($B37,'相場&amp;ウオレット'!$A$4:$H$53,5,0),0)</f>
        <v>0</v>
      </c>
      <c r="Z37" s="141" t="str">
        <f t="shared" si="6"/>
        <v>_</v>
      </c>
      <c r="AA37" s="142" t="str">
        <f t="shared" si="7"/>
        <v>_</v>
      </c>
      <c r="AB37" s="143">
        <f>IFERROR(IF(C37="両替",1,VLOOKUP(E37,マスタ!$F$4:$G$19,2,0)),0)</f>
        <v>0</v>
      </c>
      <c r="AC37" s="143">
        <f t="shared" si="11"/>
        <v>0</v>
      </c>
      <c r="AD37" s="143">
        <f t="shared" si="12"/>
        <v>0</v>
      </c>
      <c r="AE37" s="143">
        <f t="shared" si="13"/>
        <v>0</v>
      </c>
      <c r="AF37" s="143">
        <f t="shared" si="14"/>
        <v>0</v>
      </c>
      <c r="AG37" s="143">
        <f t="shared" si="15"/>
        <v>0</v>
      </c>
      <c r="AH37" s="143">
        <f t="shared" si="16"/>
        <v>0</v>
      </c>
      <c r="AI37" s="143">
        <f t="shared" si="8"/>
        <v>0</v>
      </c>
      <c r="AJ37" s="143">
        <f>IFERROR(VLOOKUP(F37,資産!$A$5:$G$10000,7,0),0)</f>
        <v>0</v>
      </c>
      <c r="AK37" s="142">
        <f>IF(C37="両替",1,IFERROR(VLOOKUP(L37,マスタ!$J$4:$L$19,2,0),0))</f>
        <v>0</v>
      </c>
      <c r="AL37" s="148">
        <f t="shared" si="17"/>
        <v>0</v>
      </c>
      <c r="AM37" s="148">
        <f t="shared" si="18"/>
        <v>0</v>
      </c>
      <c r="AN37" s="148">
        <f t="shared" si="19"/>
        <v>0</v>
      </c>
      <c r="AO37" s="148">
        <f t="shared" si="20"/>
        <v>0</v>
      </c>
      <c r="AP37" s="148">
        <f t="shared" si="21"/>
        <v>0</v>
      </c>
      <c r="AQ37" s="148">
        <f t="shared" si="22"/>
        <v>0</v>
      </c>
      <c r="AR37" s="148">
        <f t="shared" si="9"/>
        <v>0</v>
      </c>
      <c r="AS37" s="148">
        <f t="shared" si="23"/>
        <v>0</v>
      </c>
      <c r="AT37" s="148">
        <f t="shared" si="24"/>
        <v>0</v>
      </c>
    </row>
    <row r="38" spans="1:46">
      <c r="A38" s="21">
        <f t="shared" si="10"/>
        <v>30</v>
      </c>
      <c r="B38" s="29"/>
      <c r="C38" s="61"/>
      <c r="D38" s="34">
        <f t="shared" si="2"/>
        <v>0</v>
      </c>
      <c r="E38" s="17"/>
      <c r="F38" s="19"/>
      <c r="G38" s="18"/>
      <c r="H38" s="18"/>
      <c r="I38" s="18"/>
      <c r="J38" s="18"/>
      <c r="K38" s="60">
        <f t="shared" si="3"/>
        <v>0</v>
      </c>
      <c r="L38" s="17"/>
      <c r="M38" s="20">
        <f>IF(U38=0,0,SUM($U$9:U38))</f>
        <v>0</v>
      </c>
      <c r="N38" s="18"/>
      <c r="O38" s="18"/>
      <c r="P38" s="18"/>
      <c r="Q38" s="137">
        <f t="shared" si="4"/>
        <v>0</v>
      </c>
      <c r="R38" s="137">
        <f t="shared" si="5"/>
        <v>0</v>
      </c>
      <c r="S38" s="122"/>
      <c r="T38" s="139">
        <f>IFERROR(VLOOKUP(E38,マスタ!$F$4:$H$19,3,0),0)</f>
        <v>0</v>
      </c>
      <c r="U38" s="139">
        <f>IFERROR(VLOOKUP(L38,マスタ!$J$4:$L$19,3,0),0)</f>
        <v>0</v>
      </c>
      <c r="V38" s="140">
        <f>IFERROR(VLOOKUP($B38,'相場&amp;ウオレット'!$A$4:$H$53,2,0),0)</f>
        <v>0</v>
      </c>
      <c r="W38" s="140">
        <f>IFERROR(VLOOKUP($B38,'相場&amp;ウオレット'!$A$4:$H$53,3,0),0)</f>
        <v>0</v>
      </c>
      <c r="X38" s="140">
        <f>IFERROR(VLOOKUP($B38,'相場&amp;ウオレット'!$A$4:$H$53,4,0),0)</f>
        <v>0</v>
      </c>
      <c r="Y38" s="140">
        <f>IFERROR(VLOOKUP($B38,'相場&amp;ウオレット'!$A$4:$H$53,5,0),0)</f>
        <v>0</v>
      </c>
      <c r="Z38" s="141" t="str">
        <f t="shared" si="6"/>
        <v>_</v>
      </c>
      <c r="AA38" s="142" t="str">
        <f t="shared" si="7"/>
        <v>_</v>
      </c>
      <c r="AB38" s="143">
        <f>IFERROR(IF(C38="両替",1,VLOOKUP(E38,マスタ!$F$4:$G$19,2,0)),0)</f>
        <v>0</v>
      </c>
      <c r="AC38" s="143">
        <f t="shared" si="11"/>
        <v>0</v>
      </c>
      <c r="AD38" s="143">
        <f t="shared" si="12"/>
        <v>0</v>
      </c>
      <c r="AE38" s="143">
        <f t="shared" si="13"/>
        <v>0</v>
      </c>
      <c r="AF38" s="143">
        <f t="shared" si="14"/>
        <v>0</v>
      </c>
      <c r="AG38" s="143">
        <f t="shared" si="15"/>
        <v>0</v>
      </c>
      <c r="AH38" s="143">
        <f t="shared" si="16"/>
        <v>0</v>
      </c>
      <c r="AI38" s="143">
        <f t="shared" si="8"/>
        <v>0</v>
      </c>
      <c r="AJ38" s="143">
        <f>IFERROR(VLOOKUP(F38,資産!$A$5:$G$10000,7,0),0)</f>
        <v>0</v>
      </c>
      <c r="AK38" s="142">
        <f>IF(C38="両替",1,IFERROR(VLOOKUP(L38,マスタ!$J$4:$L$19,2,0),0))</f>
        <v>0</v>
      </c>
      <c r="AL38" s="148">
        <f t="shared" si="17"/>
        <v>0</v>
      </c>
      <c r="AM38" s="148">
        <f t="shared" si="18"/>
        <v>0</v>
      </c>
      <c r="AN38" s="148">
        <f t="shared" si="19"/>
        <v>0</v>
      </c>
      <c r="AO38" s="148">
        <f t="shared" si="20"/>
        <v>0</v>
      </c>
      <c r="AP38" s="148">
        <f t="shared" si="21"/>
        <v>0</v>
      </c>
      <c r="AQ38" s="148">
        <f t="shared" si="22"/>
        <v>0</v>
      </c>
      <c r="AR38" s="148">
        <f t="shared" si="9"/>
        <v>0</v>
      </c>
      <c r="AS38" s="148">
        <f t="shared" si="23"/>
        <v>0</v>
      </c>
      <c r="AT38" s="148">
        <f t="shared" si="24"/>
        <v>0</v>
      </c>
    </row>
    <row r="39" spans="1:46">
      <c r="A39" s="21">
        <f t="shared" si="10"/>
        <v>31</v>
      </c>
      <c r="B39" s="29"/>
      <c r="C39" s="61"/>
      <c r="D39" s="34">
        <f t="shared" si="2"/>
        <v>0</v>
      </c>
      <c r="E39" s="17"/>
      <c r="F39" s="19"/>
      <c r="G39" s="18"/>
      <c r="H39" s="18"/>
      <c r="I39" s="18"/>
      <c r="J39" s="18"/>
      <c r="K39" s="60">
        <f t="shared" si="3"/>
        <v>0</v>
      </c>
      <c r="L39" s="17"/>
      <c r="M39" s="20">
        <f>IF(U39=0,0,SUM($U$9:U39))</f>
        <v>0</v>
      </c>
      <c r="N39" s="18"/>
      <c r="O39" s="18"/>
      <c r="P39" s="18"/>
      <c r="Q39" s="137">
        <f t="shared" si="4"/>
        <v>0</v>
      </c>
      <c r="R39" s="137">
        <f t="shared" si="5"/>
        <v>0</v>
      </c>
      <c r="S39" s="122"/>
      <c r="T39" s="139">
        <f>IFERROR(VLOOKUP(E39,マスタ!$F$4:$H$19,3,0),0)</f>
        <v>0</v>
      </c>
      <c r="U39" s="139">
        <f>IFERROR(VLOOKUP(L39,マスタ!$J$4:$L$19,3,0),0)</f>
        <v>0</v>
      </c>
      <c r="V39" s="140">
        <f>IFERROR(VLOOKUP($B39,'相場&amp;ウオレット'!$A$4:$H$53,2,0),0)</f>
        <v>0</v>
      </c>
      <c r="W39" s="140">
        <f>IFERROR(VLOOKUP($B39,'相場&amp;ウオレット'!$A$4:$H$53,3,0),0)</f>
        <v>0</v>
      </c>
      <c r="X39" s="140">
        <f>IFERROR(VLOOKUP($B39,'相場&amp;ウオレット'!$A$4:$H$53,4,0),0)</f>
        <v>0</v>
      </c>
      <c r="Y39" s="140">
        <f>IFERROR(VLOOKUP($B39,'相場&amp;ウオレット'!$A$4:$H$53,5,0),0)</f>
        <v>0</v>
      </c>
      <c r="Z39" s="141" t="str">
        <f t="shared" si="6"/>
        <v>_</v>
      </c>
      <c r="AA39" s="142" t="str">
        <f t="shared" si="7"/>
        <v>_</v>
      </c>
      <c r="AB39" s="143">
        <f>IFERROR(IF(C39="両替",1,VLOOKUP(E39,マスタ!$F$4:$G$19,2,0)),0)</f>
        <v>0</v>
      </c>
      <c r="AC39" s="143">
        <f t="shared" si="11"/>
        <v>0</v>
      </c>
      <c r="AD39" s="143">
        <f t="shared" si="12"/>
        <v>0</v>
      </c>
      <c r="AE39" s="143">
        <f t="shared" si="13"/>
        <v>0</v>
      </c>
      <c r="AF39" s="143">
        <f t="shared" si="14"/>
        <v>0</v>
      </c>
      <c r="AG39" s="143">
        <f t="shared" si="15"/>
        <v>0</v>
      </c>
      <c r="AH39" s="143">
        <f t="shared" si="16"/>
        <v>0</v>
      </c>
      <c r="AI39" s="143">
        <f t="shared" si="8"/>
        <v>0</v>
      </c>
      <c r="AJ39" s="143">
        <f>IFERROR(VLOOKUP(F39,資産!$A$5:$G$10000,7,0),0)</f>
        <v>0</v>
      </c>
      <c r="AK39" s="142">
        <f>IF(C39="両替",1,IFERROR(VLOOKUP(L39,マスタ!$J$4:$L$19,2,0),0))</f>
        <v>0</v>
      </c>
      <c r="AL39" s="148">
        <f t="shared" si="17"/>
        <v>0</v>
      </c>
      <c r="AM39" s="148">
        <f t="shared" si="18"/>
        <v>0</v>
      </c>
      <c r="AN39" s="148">
        <f t="shared" si="19"/>
        <v>0</v>
      </c>
      <c r="AO39" s="148">
        <f t="shared" si="20"/>
        <v>0</v>
      </c>
      <c r="AP39" s="148">
        <f t="shared" si="21"/>
        <v>0</v>
      </c>
      <c r="AQ39" s="148">
        <f t="shared" si="22"/>
        <v>0</v>
      </c>
      <c r="AR39" s="148">
        <f t="shared" si="9"/>
        <v>0</v>
      </c>
      <c r="AS39" s="148">
        <f t="shared" si="23"/>
        <v>0</v>
      </c>
      <c r="AT39" s="148">
        <f t="shared" si="24"/>
        <v>0</v>
      </c>
    </row>
    <row r="40" spans="1:46">
      <c r="A40" s="21">
        <f t="shared" si="10"/>
        <v>32</v>
      </c>
      <c r="B40" s="29"/>
      <c r="C40" s="61"/>
      <c r="D40" s="34">
        <f t="shared" si="2"/>
        <v>0</v>
      </c>
      <c r="E40" s="17"/>
      <c r="F40" s="19"/>
      <c r="G40" s="18"/>
      <c r="H40" s="18"/>
      <c r="I40" s="18"/>
      <c r="J40" s="18"/>
      <c r="K40" s="60">
        <f t="shared" si="3"/>
        <v>0</v>
      </c>
      <c r="L40" s="17"/>
      <c r="M40" s="20">
        <f>IF(U40=0,0,SUM($U$9:U40))</f>
        <v>0</v>
      </c>
      <c r="N40" s="18"/>
      <c r="O40" s="18"/>
      <c r="P40" s="18"/>
      <c r="Q40" s="137">
        <f t="shared" si="4"/>
        <v>0</v>
      </c>
      <c r="R40" s="137">
        <f t="shared" si="5"/>
        <v>0</v>
      </c>
      <c r="S40" s="122"/>
      <c r="T40" s="139">
        <f>IFERROR(VLOOKUP(E40,マスタ!$F$4:$H$19,3,0),0)</f>
        <v>0</v>
      </c>
      <c r="U40" s="139">
        <f>IFERROR(VLOOKUP(L40,マスタ!$J$4:$L$19,3,0),0)</f>
        <v>0</v>
      </c>
      <c r="V40" s="140">
        <f>IFERROR(VLOOKUP($B40,'相場&amp;ウオレット'!$A$4:$H$53,2,0),0)</f>
        <v>0</v>
      </c>
      <c r="W40" s="140">
        <f>IFERROR(VLOOKUP($B40,'相場&amp;ウオレット'!$A$4:$H$53,3,0),0)</f>
        <v>0</v>
      </c>
      <c r="X40" s="140">
        <f>IFERROR(VLOOKUP($B40,'相場&amp;ウオレット'!$A$4:$H$53,4,0),0)</f>
        <v>0</v>
      </c>
      <c r="Y40" s="140">
        <f>IFERROR(VLOOKUP($B40,'相場&amp;ウオレット'!$A$4:$H$53,5,0),0)</f>
        <v>0</v>
      </c>
      <c r="Z40" s="141" t="str">
        <f t="shared" si="6"/>
        <v>_</v>
      </c>
      <c r="AA40" s="142" t="str">
        <f t="shared" si="7"/>
        <v>_</v>
      </c>
      <c r="AB40" s="143">
        <f>IFERROR(IF(C40="両替",1,VLOOKUP(E40,マスタ!$F$4:$G$19,2,0)),0)</f>
        <v>0</v>
      </c>
      <c r="AC40" s="143">
        <f t="shared" si="11"/>
        <v>0</v>
      </c>
      <c r="AD40" s="143">
        <f t="shared" si="12"/>
        <v>0</v>
      </c>
      <c r="AE40" s="143">
        <f t="shared" si="13"/>
        <v>0</v>
      </c>
      <c r="AF40" s="143">
        <f t="shared" si="14"/>
        <v>0</v>
      </c>
      <c r="AG40" s="143">
        <f t="shared" si="15"/>
        <v>0</v>
      </c>
      <c r="AH40" s="143">
        <f t="shared" si="16"/>
        <v>0</v>
      </c>
      <c r="AI40" s="143">
        <f t="shared" si="8"/>
        <v>0</v>
      </c>
      <c r="AJ40" s="143">
        <f>IFERROR(VLOOKUP(F40,資産!$A$5:$G$10000,7,0),0)</f>
        <v>0</v>
      </c>
      <c r="AK40" s="142">
        <f>IF(C40="両替",1,IFERROR(VLOOKUP(L40,マスタ!$J$4:$L$19,2,0),0))</f>
        <v>0</v>
      </c>
      <c r="AL40" s="148">
        <f t="shared" si="17"/>
        <v>0</v>
      </c>
      <c r="AM40" s="148">
        <f t="shared" si="18"/>
        <v>0</v>
      </c>
      <c r="AN40" s="148">
        <f t="shared" si="19"/>
        <v>0</v>
      </c>
      <c r="AO40" s="148">
        <f t="shared" si="20"/>
        <v>0</v>
      </c>
      <c r="AP40" s="148">
        <f t="shared" si="21"/>
        <v>0</v>
      </c>
      <c r="AQ40" s="148">
        <f t="shared" si="22"/>
        <v>0</v>
      </c>
      <c r="AR40" s="148">
        <f t="shared" si="9"/>
        <v>0</v>
      </c>
      <c r="AS40" s="148">
        <f t="shared" si="23"/>
        <v>0</v>
      </c>
      <c r="AT40" s="148">
        <f t="shared" si="24"/>
        <v>0</v>
      </c>
    </row>
    <row r="41" spans="1:46">
      <c r="A41" s="21">
        <f t="shared" si="10"/>
        <v>33</v>
      </c>
      <c r="B41" s="29"/>
      <c r="C41" s="61"/>
      <c r="D41" s="34">
        <f t="shared" si="2"/>
        <v>0</v>
      </c>
      <c r="E41" s="17"/>
      <c r="F41" s="19"/>
      <c r="G41" s="18"/>
      <c r="H41" s="18"/>
      <c r="I41" s="18"/>
      <c r="J41" s="18"/>
      <c r="K41" s="60">
        <f t="shared" si="3"/>
        <v>0</v>
      </c>
      <c r="L41" s="17"/>
      <c r="M41" s="20">
        <f>IF(U41=0,0,SUM($U$9:U41))</f>
        <v>0</v>
      </c>
      <c r="N41" s="18"/>
      <c r="O41" s="18"/>
      <c r="P41" s="18"/>
      <c r="Q41" s="137">
        <f t="shared" si="4"/>
        <v>0</v>
      </c>
      <c r="R41" s="137">
        <f t="shared" si="5"/>
        <v>0</v>
      </c>
      <c r="S41" s="122"/>
      <c r="T41" s="139">
        <f>IFERROR(VLOOKUP(E41,マスタ!$F$4:$H$19,3,0),0)</f>
        <v>0</v>
      </c>
      <c r="U41" s="139">
        <f>IFERROR(VLOOKUP(L41,マスタ!$J$4:$L$19,3,0),0)</f>
        <v>0</v>
      </c>
      <c r="V41" s="140">
        <f>IFERROR(VLOOKUP($B41,'相場&amp;ウオレット'!$A$4:$H$53,2,0),0)</f>
        <v>0</v>
      </c>
      <c r="W41" s="140">
        <f>IFERROR(VLOOKUP($B41,'相場&amp;ウオレット'!$A$4:$H$53,3,0),0)</f>
        <v>0</v>
      </c>
      <c r="X41" s="140">
        <f>IFERROR(VLOOKUP($B41,'相場&amp;ウオレット'!$A$4:$H$53,4,0),0)</f>
        <v>0</v>
      </c>
      <c r="Y41" s="140">
        <f>IFERROR(VLOOKUP($B41,'相場&amp;ウオレット'!$A$4:$H$53,5,0),0)</f>
        <v>0</v>
      </c>
      <c r="Z41" s="141" t="str">
        <f t="shared" si="6"/>
        <v>_</v>
      </c>
      <c r="AA41" s="142" t="str">
        <f t="shared" si="7"/>
        <v>_</v>
      </c>
      <c r="AB41" s="143">
        <f>IFERROR(IF(C41="両替",1,VLOOKUP(E41,マスタ!$F$4:$G$19,2,0)),0)</f>
        <v>0</v>
      </c>
      <c r="AC41" s="143">
        <f t="shared" si="11"/>
        <v>0</v>
      </c>
      <c r="AD41" s="143">
        <f t="shared" si="12"/>
        <v>0</v>
      </c>
      <c r="AE41" s="143">
        <f t="shared" si="13"/>
        <v>0</v>
      </c>
      <c r="AF41" s="143">
        <f t="shared" si="14"/>
        <v>0</v>
      </c>
      <c r="AG41" s="143">
        <f t="shared" si="15"/>
        <v>0</v>
      </c>
      <c r="AH41" s="143">
        <f t="shared" si="16"/>
        <v>0</v>
      </c>
      <c r="AI41" s="143">
        <f t="shared" si="8"/>
        <v>0</v>
      </c>
      <c r="AJ41" s="143">
        <f>IFERROR(VLOOKUP(F41,資産!$A$5:$G$10000,7,0),0)</f>
        <v>0</v>
      </c>
      <c r="AK41" s="142">
        <f>IF(C41="両替",1,IFERROR(VLOOKUP(L41,マスタ!$J$4:$L$19,2,0),0))</f>
        <v>0</v>
      </c>
      <c r="AL41" s="148">
        <f t="shared" si="17"/>
        <v>0</v>
      </c>
      <c r="AM41" s="148">
        <f t="shared" si="18"/>
        <v>0</v>
      </c>
      <c r="AN41" s="148">
        <f t="shared" si="19"/>
        <v>0</v>
      </c>
      <c r="AO41" s="148">
        <f t="shared" si="20"/>
        <v>0</v>
      </c>
      <c r="AP41" s="148">
        <f t="shared" si="21"/>
        <v>0</v>
      </c>
      <c r="AQ41" s="148">
        <f t="shared" si="22"/>
        <v>0</v>
      </c>
      <c r="AR41" s="148">
        <f t="shared" si="9"/>
        <v>0</v>
      </c>
      <c r="AS41" s="148">
        <f t="shared" si="23"/>
        <v>0</v>
      </c>
      <c r="AT41" s="148">
        <f t="shared" si="24"/>
        <v>0</v>
      </c>
    </row>
    <row r="42" spans="1:46">
      <c r="A42" s="21">
        <f t="shared" si="10"/>
        <v>34</v>
      </c>
      <c r="B42" s="29"/>
      <c r="C42" s="61"/>
      <c r="D42" s="34">
        <f t="shared" si="2"/>
        <v>0</v>
      </c>
      <c r="E42" s="17"/>
      <c r="F42" s="19"/>
      <c r="G42" s="18"/>
      <c r="H42" s="18"/>
      <c r="I42" s="18"/>
      <c r="J42" s="18"/>
      <c r="K42" s="60">
        <f t="shared" si="3"/>
        <v>0</v>
      </c>
      <c r="L42" s="17"/>
      <c r="M42" s="20">
        <f>IF(U42=0,0,SUM($U$9:U42))</f>
        <v>0</v>
      </c>
      <c r="N42" s="18"/>
      <c r="O42" s="18"/>
      <c r="P42" s="18"/>
      <c r="Q42" s="137">
        <f t="shared" si="4"/>
        <v>0</v>
      </c>
      <c r="R42" s="137">
        <f t="shared" si="5"/>
        <v>0</v>
      </c>
      <c r="S42" s="122"/>
      <c r="T42" s="139">
        <f>IFERROR(VLOOKUP(E42,マスタ!$F$4:$H$19,3,0),0)</f>
        <v>0</v>
      </c>
      <c r="U42" s="139">
        <f>IFERROR(VLOOKUP(L42,マスタ!$J$4:$L$19,3,0),0)</f>
        <v>0</v>
      </c>
      <c r="V42" s="140">
        <f>IFERROR(VLOOKUP($B42,'相場&amp;ウオレット'!$A$4:$H$53,2,0),0)</f>
        <v>0</v>
      </c>
      <c r="W42" s="140">
        <f>IFERROR(VLOOKUP($B42,'相場&amp;ウオレット'!$A$4:$H$53,3,0),0)</f>
        <v>0</v>
      </c>
      <c r="X42" s="140">
        <f>IFERROR(VLOOKUP($B42,'相場&amp;ウオレット'!$A$4:$H$53,4,0),0)</f>
        <v>0</v>
      </c>
      <c r="Y42" s="140">
        <f>IFERROR(VLOOKUP($B42,'相場&amp;ウオレット'!$A$4:$H$53,5,0),0)</f>
        <v>0</v>
      </c>
      <c r="Z42" s="141" t="str">
        <f t="shared" si="6"/>
        <v>_</v>
      </c>
      <c r="AA42" s="142" t="str">
        <f t="shared" si="7"/>
        <v>_</v>
      </c>
      <c r="AB42" s="143">
        <f>IFERROR(IF(C42="両替",1,VLOOKUP(E42,マスタ!$F$4:$G$19,2,0)),0)</f>
        <v>0</v>
      </c>
      <c r="AC42" s="143">
        <f t="shared" si="11"/>
        <v>0</v>
      </c>
      <c r="AD42" s="143">
        <f t="shared" si="12"/>
        <v>0</v>
      </c>
      <c r="AE42" s="143">
        <f t="shared" si="13"/>
        <v>0</v>
      </c>
      <c r="AF42" s="143">
        <f t="shared" si="14"/>
        <v>0</v>
      </c>
      <c r="AG42" s="143">
        <f t="shared" si="15"/>
        <v>0</v>
      </c>
      <c r="AH42" s="143">
        <f t="shared" si="16"/>
        <v>0</v>
      </c>
      <c r="AI42" s="143">
        <f t="shared" si="8"/>
        <v>0</v>
      </c>
      <c r="AJ42" s="143">
        <f>IFERROR(VLOOKUP(F42,資産!$A$5:$G$10000,7,0),0)</f>
        <v>0</v>
      </c>
      <c r="AK42" s="142">
        <f>IF(C42="両替",1,IFERROR(VLOOKUP(L42,マスタ!$J$4:$L$19,2,0),0))</f>
        <v>0</v>
      </c>
      <c r="AL42" s="148">
        <f t="shared" si="17"/>
        <v>0</v>
      </c>
      <c r="AM42" s="148">
        <f t="shared" si="18"/>
        <v>0</v>
      </c>
      <c r="AN42" s="148">
        <f t="shared" si="19"/>
        <v>0</v>
      </c>
      <c r="AO42" s="148">
        <f t="shared" si="20"/>
        <v>0</v>
      </c>
      <c r="AP42" s="148">
        <f t="shared" si="21"/>
        <v>0</v>
      </c>
      <c r="AQ42" s="148">
        <f t="shared" si="22"/>
        <v>0</v>
      </c>
      <c r="AR42" s="148">
        <f t="shared" si="9"/>
        <v>0</v>
      </c>
      <c r="AS42" s="148">
        <f t="shared" si="23"/>
        <v>0</v>
      </c>
      <c r="AT42" s="148">
        <f t="shared" si="24"/>
        <v>0</v>
      </c>
    </row>
    <row r="43" spans="1:46">
      <c r="A43" s="21">
        <f t="shared" si="10"/>
        <v>35</v>
      </c>
      <c r="B43" s="29"/>
      <c r="C43" s="61"/>
      <c r="D43" s="34">
        <f t="shared" si="2"/>
        <v>0</v>
      </c>
      <c r="E43" s="17"/>
      <c r="F43" s="19"/>
      <c r="G43" s="18"/>
      <c r="H43" s="18"/>
      <c r="I43" s="18"/>
      <c r="J43" s="18"/>
      <c r="K43" s="60">
        <f t="shared" si="3"/>
        <v>0</v>
      </c>
      <c r="L43" s="17"/>
      <c r="M43" s="20">
        <f>IF(U43=0,0,SUM($U$9:U43))</f>
        <v>0</v>
      </c>
      <c r="N43" s="18"/>
      <c r="O43" s="18"/>
      <c r="P43" s="18"/>
      <c r="Q43" s="137">
        <f t="shared" si="4"/>
        <v>0</v>
      </c>
      <c r="R43" s="137">
        <f t="shared" si="5"/>
        <v>0</v>
      </c>
      <c r="S43" s="122"/>
      <c r="T43" s="139">
        <f>IFERROR(VLOOKUP(E43,マスタ!$F$4:$H$19,3,0),0)</f>
        <v>0</v>
      </c>
      <c r="U43" s="139">
        <f>IFERROR(VLOOKUP(L43,マスタ!$J$4:$L$19,3,0),0)</f>
        <v>0</v>
      </c>
      <c r="V43" s="140">
        <f>IFERROR(VLOOKUP($B43,'相場&amp;ウオレット'!$A$4:$H$53,2,0),0)</f>
        <v>0</v>
      </c>
      <c r="W43" s="140">
        <f>IFERROR(VLOOKUP($B43,'相場&amp;ウオレット'!$A$4:$H$53,3,0),0)</f>
        <v>0</v>
      </c>
      <c r="X43" s="140">
        <f>IFERROR(VLOOKUP($B43,'相場&amp;ウオレット'!$A$4:$H$53,4,0),0)</f>
        <v>0</v>
      </c>
      <c r="Y43" s="140">
        <f>IFERROR(VLOOKUP($B43,'相場&amp;ウオレット'!$A$4:$H$53,5,0),0)</f>
        <v>0</v>
      </c>
      <c r="Z43" s="141" t="str">
        <f t="shared" si="6"/>
        <v>_</v>
      </c>
      <c r="AA43" s="142" t="str">
        <f t="shared" si="7"/>
        <v>_</v>
      </c>
      <c r="AB43" s="143">
        <f>IFERROR(IF(C43="両替",1,VLOOKUP(E43,マスタ!$F$4:$G$19,2,0)),0)</f>
        <v>0</v>
      </c>
      <c r="AC43" s="143">
        <f t="shared" si="11"/>
        <v>0</v>
      </c>
      <c r="AD43" s="143">
        <f t="shared" si="12"/>
        <v>0</v>
      </c>
      <c r="AE43" s="143">
        <f t="shared" si="13"/>
        <v>0</v>
      </c>
      <c r="AF43" s="143">
        <f t="shared" si="14"/>
        <v>0</v>
      </c>
      <c r="AG43" s="143">
        <f t="shared" si="15"/>
        <v>0</v>
      </c>
      <c r="AH43" s="143">
        <f t="shared" si="16"/>
        <v>0</v>
      </c>
      <c r="AI43" s="143">
        <f t="shared" si="8"/>
        <v>0</v>
      </c>
      <c r="AJ43" s="143">
        <f>IFERROR(VLOOKUP(F43,資産!$A$5:$G$10000,7,0),0)</f>
        <v>0</v>
      </c>
      <c r="AK43" s="142">
        <f>IF(C43="両替",1,IFERROR(VLOOKUP(L43,マスタ!$J$4:$L$19,2,0),0))</f>
        <v>0</v>
      </c>
      <c r="AL43" s="148">
        <f t="shared" si="17"/>
        <v>0</v>
      </c>
      <c r="AM43" s="148">
        <f t="shared" si="18"/>
        <v>0</v>
      </c>
      <c r="AN43" s="148">
        <f t="shared" si="19"/>
        <v>0</v>
      </c>
      <c r="AO43" s="148">
        <f t="shared" si="20"/>
        <v>0</v>
      </c>
      <c r="AP43" s="148">
        <f t="shared" si="21"/>
        <v>0</v>
      </c>
      <c r="AQ43" s="148">
        <f t="shared" si="22"/>
        <v>0</v>
      </c>
      <c r="AR43" s="148">
        <f t="shared" si="9"/>
        <v>0</v>
      </c>
      <c r="AS43" s="148">
        <f t="shared" si="23"/>
        <v>0</v>
      </c>
      <c r="AT43" s="148">
        <f t="shared" si="24"/>
        <v>0</v>
      </c>
    </row>
    <row r="44" spans="1:46">
      <c r="A44" s="21">
        <f t="shared" si="10"/>
        <v>36</v>
      </c>
      <c r="B44" s="29"/>
      <c r="C44" s="61"/>
      <c r="D44" s="34">
        <f t="shared" si="2"/>
        <v>0</v>
      </c>
      <c r="E44" s="17"/>
      <c r="F44" s="19"/>
      <c r="G44" s="18"/>
      <c r="H44" s="18"/>
      <c r="I44" s="18"/>
      <c r="J44" s="18"/>
      <c r="K44" s="60">
        <f t="shared" si="3"/>
        <v>0</v>
      </c>
      <c r="L44" s="17"/>
      <c r="M44" s="20">
        <f>IF(U44=0,0,SUM($U$9:U44))</f>
        <v>0</v>
      </c>
      <c r="N44" s="18"/>
      <c r="O44" s="18"/>
      <c r="P44" s="18"/>
      <c r="Q44" s="137">
        <f t="shared" si="4"/>
        <v>0</v>
      </c>
      <c r="R44" s="137">
        <f t="shared" si="5"/>
        <v>0</v>
      </c>
      <c r="S44" s="122"/>
      <c r="T44" s="139">
        <f>IFERROR(VLOOKUP(E44,マスタ!$F$4:$H$19,3,0),0)</f>
        <v>0</v>
      </c>
      <c r="U44" s="139">
        <f>IFERROR(VLOOKUP(L44,マスタ!$J$4:$L$19,3,0),0)</f>
        <v>0</v>
      </c>
      <c r="V44" s="140">
        <f>IFERROR(VLOOKUP($B44,'相場&amp;ウオレット'!$A$4:$H$53,2,0),0)</f>
        <v>0</v>
      </c>
      <c r="W44" s="140">
        <f>IFERROR(VLOOKUP($B44,'相場&amp;ウオレット'!$A$4:$H$53,3,0),0)</f>
        <v>0</v>
      </c>
      <c r="X44" s="140">
        <f>IFERROR(VLOOKUP($B44,'相場&amp;ウオレット'!$A$4:$H$53,4,0),0)</f>
        <v>0</v>
      </c>
      <c r="Y44" s="140">
        <f>IFERROR(VLOOKUP($B44,'相場&amp;ウオレット'!$A$4:$H$53,5,0),0)</f>
        <v>0</v>
      </c>
      <c r="Z44" s="141" t="str">
        <f t="shared" si="6"/>
        <v>_</v>
      </c>
      <c r="AA44" s="142" t="str">
        <f t="shared" si="7"/>
        <v>_</v>
      </c>
      <c r="AB44" s="143">
        <f>IFERROR(IF(C44="両替",1,VLOOKUP(E44,マスタ!$F$4:$G$19,2,0)),0)</f>
        <v>0</v>
      </c>
      <c r="AC44" s="143">
        <f t="shared" si="11"/>
        <v>0</v>
      </c>
      <c r="AD44" s="143">
        <f t="shared" si="12"/>
        <v>0</v>
      </c>
      <c r="AE44" s="143">
        <f t="shared" si="13"/>
        <v>0</v>
      </c>
      <c r="AF44" s="143">
        <f t="shared" si="14"/>
        <v>0</v>
      </c>
      <c r="AG44" s="143">
        <f t="shared" si="15"/>
        <v>0</v>
      </c>
      <c r="AH44" s="143">
        <f t="shared" si="16"/>
        <v>0</v>
      </c>
      <c r="AI44" s="143">
        <f t="shared" si="8"/>
        <v>0</v>
      </c>
      <c r="AJ44" s="143">
        <f>IFERROR(VLOOKUP(F44,資産!$A$5:$G$10000,7,0),0)</f>
        <v>0</v>
      </c>
      <c r="AK44" s="142">
        <f>IF(C44="両替",1,IFERROR(VLOOKUP(L44,マスタ!$J$4:$L$19,2,0),0))</f>
        <v>0</v>
      </c>
      <c r="AL44" s="148">
        <f t="shared" si="17"/>
        <v>0</v>
      </c>
      <c r="AM44" s="148">
        <f t="shared" si="18"/>
        <v>0</v>
      </c>
      <c r="AN44" s="148">
        <f t="shared" si="19"/>
        <v>0</v>
      </c>
      <c r="AO44" s="148">
        <f t="shared" si="20"/>
        <v>0</v>
      </c>
      <c r="AP44" s="148">
        <f t="shared" si="21"/>
        <v>0</v>
      </c>
      <c r="AQ44" s="148">
        <f t="shared" si="22"/>
        <v>0</v>
      </c>
      <c r="AR44" s="148">
        <f t="shared" si="9"/>
        <v>0</v>
      </c>
      <c r="AS44" s="148">
        <f t="shared" si="23"/>
        <v>0</v>
      </c>
      <c r="AT44" s="148">
        <f t="shared" si="24"/>
        <v>0</v>
      </c>
    </row>
    <row r="45" spans="1:46">
      <c r="A45" s="21">
        <f t="shared" si="10"/>
        <v>37</v>
      </c>
      <c r="B45" s="29"/>
      <c r="C45" s="61"/>
      <c r="D45" s="34">
        <f t="shared" si="2"/>
        <v>0</v>
      </c>
      <c r="E45" s="17"/>
      <c r="F45" s="19"/>
      <c r="G45" s="18"/>
      <c r="H45" s="18"/>
      <c r="I45" s="18"/>
      <c r="J45" s="18"/>
      <c r="K45" s="60">
        <f t="shared" si="3"/>
        <v>0</v>
      </c>
      <c r="L45" s="17"/>
      <c r="M45" s="20">
        <f>IF(U45=0,0,SUM($U$9:U45))</f>
        <v>0</v>
      </c>
      <c r="N45" s="18"/>
      <c r="O45" s="18"/>
      <c r="P45" s="18"/>
      <c r="Q45" s="137">
        <f t="shared" si="4"/>
        <v>0</v>
      </c>
      <c r="R45" s="137">
        <f t="shared" si="5"/>
        <v>0</v>
      </c>
      <c r="S45" s="122"/>
      <c r="T45" s="139">
        <f>IFERROR(VLOOKUP(E45,マスタ!$F$4:$H$19,3,0),0)</f>
        <v>0</v>
      </c>
      <c r="U45" s="139">
        <f>IFERROR(VLOOKUP(L45,マスタ!$J$4:$L$19,3,0),0)</f>
        <v>0</v>
      </c>
      <c r="V45" s="140">
        <f>IFERROR(VLOOKUP($B45,'相場&amp;ウオレット'!$A$4:$H$53,2,0),0)</f>
        <v>0</v>
      </c>
      <c r="W45" s="140">
        <f>IFERROR(VLOOKUP($B45,'相場&amp;ウオレット'!$A$4:$H$53,3,0),0)</f>
        <v>0</v>
      </c>
      <c r="X45" s="140">
        <f>IFERROR(VLOOKUP($B45,'相場&amp;ウオレット'!$A$4:$H$53,4,0),0)</f>
        <v>0</v>
      </c>
      <c r="Y45" s="140">
        <f>IFERROR(VLOOKUP($B45,'相場&amp;ウオレット'!$A$4:$H$53,5,0),0)</f>
        <v>0</v>
      </c>
      <c r="Z45" s="141" t="str">
        <f t="shared" si="6"/>
        <v>_</v>
      </c>
      <c r="AA45" s="142" t="str">
        <f t="shared" si="7"/>
        <v>_</v>
      </c>
      <c r="AB45" s="143">
        <f>IFERROR(IF(C45="両替",1,VLOOKUP(E45,マスタ!$F$4:$G$19,2,0)),0)</f>
        <v>0</v>
      </c>
      <c r="AC45" s="143">
        <f t="shared" si="11"/>
        <v>0</v>
      </c>
      <c r="AD45" s="143">
        <f t="shared" si="12"/>
        <v>0</v>
      </c>
      <c r="AE45" s="143">
        <f t="shared" si="13"/>
        <v>0</v>
      </c>
      <c r="AF45" s="143">
        <f t="shared" si="14"/>
        <v>0</v>
      </c>
      <c r="AG45" s="143">
        <f t="shared" si="15"/>
        <v>0</v>
      </c>
      <c r="AH45" s="143">
        <f t="shared" si="16"/>
        <v>0</v>
      </c>
      <c r="AI45" s="143">
        <f t="shared" si="8"/>
        <v>0</v>
      </c>
      <c r="AJ45" s="143">
        <f>IFERROR(VLOOKUP(F45,資産!$A$5:$G$10000,7,0),0)</f>
        <v>0</v>
      </c>
      <c r="AK45" s="142">
        <f>IF(C45="両替",1,IFERROR(VLOOKUP(L45,マスタ!$J$4:$L$19,2,0),0))</f>
        <v>0</v>
      </c>
      <c r="AL45" s="148">
        <f t="shared" si="17"/>
        <v>0</v>
      </c>
      <c r="AM45" s="148">
        <f t="shared" si="18"/>
        <v>0</v>
      </c>
      <c r="AN45" s="148">
        <f t="shared" si="19"/>
        <v>0</v>
      </c>
      <c r="AO45" s="148">
        <f t="shared" si="20"/>
        <v>0</v>
      </c>
      <c r="AP45" s="148">
        <f t="shared" si="21"/>
        <v>0</v>
      </c>
      <c r="AQ45" s="148">
        <f t="shared" si="22"/>
        <v>0</v>
      </c>
      <c r="AR45" s="148">
        <f t="shared" si="9"/>
        <v>0</v>
      </c>
      <c r="AS45" s="148">
        <f t="shared" si="23"/>
        <v>0</v>
      </c>
      <c r="AT45" s="148">
        <f t="shared" si="24"/>
        <v>0</v>
      </c>
    </row>
    <row r="46" spans="1:46">
      <c r="A46" s="21">
        <f t="shared" si="10"/>
        <v>38</v>
      </c>
      <c r="B46" s="29"/>
      <c r="C46" s="61"/>
      <c r="D46" s="34">
        <f t="shared" si="2"/>
        <v>0</v>
      </c>
      <c r="E46" s="17"/>
      <c r="F46" s="19"/>
      <c r="G46" s="18"/>
      <c r="H46" s="18"/>
      <c r="I46" s="18"/>
      <c r="J46" s="18"/>
      <c r="K46" s="60">
        <f t="shared" si="3"/>
        <v>0</v>
      </c>
      <c r="L46" s="17"/>
      <c r="M46" s="20">
        <f>IF(U46=0,0,SUM($U$9:U46))</f>
        <v>0</v>
      </c>
      <c r="N46" s="18"/>
      <c r="O46" s="18"/>
      <c r="P46" s="18"/>
      <c r="Q46" s="137">
        <f t="shared" si="4"/>
        <v>0</v>
      </c>
      <c r="R46" s="137">
        <f t="shared" si="5"/>
        <v>0</v>
      </c>
      <c r="S46" s="122"/>
      <c r="T46" s="139">
        <f>IFERROR(VLOOKUP(E46,マスタ!$F$4:$H$19,3,0),0)</f>
        <v>0</v>
      </c>
      <c r="U46" s="139">
        <f>IFERROR(VLOOKUP(L46,マスタ!$J$4:$L$19,3,0),0)</f>
        <v>0</v>
      </c>
      <c r="V46" s="140">
        <f>IFERROR(VLOOKUP($B46,'相場&amp;ウオレット'!$A$4:$H$53,2,0),0)</f>
        <v>0</v>
      </c>
      <c r="W46" s="140">
        <f>IFERROR(VLOOKUP($B46,'相場&amp;ウオレット'!$A$4:$H$53,3,0),0)</f>
        <v>0</v>
      </c>
      <c r="X46" s="140">
        <f>IFERROR(VLOOKUP($B46,'相場&amp;ウオレット'!$A$4:$H$53,4,0),0)</f>
        <v>0</v>
      </c>
      <c r="Y46" s="140">
        <f>IFERROR(VLOOKUP($B46,'相場&amp;ウオレット'!$A$4:$H$53,5,0),0)</f>
        <v>0</v>
      </c>
      <c r="Z46" s="141" t="str">
        <f t="shared" si="6"/>
        <v>_</v>
      </c>
      <c r="AA46" s="142" t="str">
        <f t="shared" si="7"/>
        <v>_</v>
      </c>
      <c r="AB46" s="143">
        <f>IFERROR(IF(C46="両替",1,VLOOKUP(E46,マスタ!$F$4:$G$19,2,0)),0)</f>
        <v>0</v>
      </c>
      <c r="AC46" s="143">
        <f t="shared" si="11"/>
        <v>0</v>
      </c>
      <c r="AD46" s="143">
        <f t="shared" si="12"/>
        <v>0</v>
      </c>
      <c r="AE46" s="143">
        <f t="shared" si="13"/>
        <v>0</v>
      </c>
      <c r="AF46" s="143">
        <f t="shared" si="14"/>
        <v>0</v>
      </c>
      <c r="AG46" s="143">
        <f t="shared" si="15"/>
        <v>0</v>
      </c>
      <c r="AH46" s="143">
        <f t="shared" si="16"/>
        <v>0</v>
      </c>
      <c r="AI46" s="143">
        <f t="shared" si="8"/>
        <v>0</v>
      </c>
      <c r="AJ46" s="143">
        <f>IFERROR(VLOOKUP(F46,資産!$A$5:$G$10000,7,0),0)</f>
        <v>0</v>
      </c>
      <c r="AK46" s="142">
        <f>IF(C46="両替",1,IFERROR(VLOOKUP(L46,マスタ!$J$4:$L$19,2,0),0))</f>
        <v>0</v>
      </c>
      <c r="AL46" s="148">
        <f t="shared" si="17"/>
        <v>0</v>
      </c>
      <c r="AM46" s="148">
        <f t="shared" si="18"/>
        <v>0</v>
      </c>
      <c r="AN46" s="148">
        <f t="shared" si="19"/>
        <v>0</v>
      </c>
      <c r="AO46" s="148">
        <f t="shared" si="20"/>
        <v>0</v>
      </c>
      <c r="AP46" s="148">
        <f t="shared" si="21"/>
        <v>0</v>
      </c>
      <c r="AQ46" s="148">
        <f t="shared" si="22"/>
        <v>0</v>
      </c>
      <c r="AR46" s="148">
        <f t="shared" si="9"/>
        <v>0</v>
      </c>
      <c r="AS46" s="148">
        <f t="shared" si="23"/>
        <v>0</v>
      </c>
      <c r="AT46" s="148">
        <f t="shared" si="24"/>
        <v>0</v>
      </c>
    </row>
    <row r="47" spans="1:46">
      <c r="A47" s="21">
        <f t="shared" si="10"/>
        <v>39</v>
      </c>
      <c r="B47" s="29"/>
      <c r="C47" s="61"/>
      <c r="D47" s="34">
        <f t="shared" si="2"/>
        <v>0</v>
      </c>
      <c r="E47" s="17"/>
      <c r="F47" s="19"/>
      <c r="G47" s="18"/>
      <c r="H47" s="18"/>
      <c r="I47" s="18"/>
      <c r="J47" s="18"/>
      <c r="K47" s="60">
        <f t="shared" si="3"/>
        <v>0</v>
      </c>
      <c r="L47" s="17"/>
      <c r="M47" s="20">
        <f>IF(U47=0,0,SUM($U$9:U47))</f>
        <v>0</v>
      </c>
      <c r="N47" s="18"/>
      <c r="O47" s="18"/>
      <c r="P47" s="18"/>
      <c r="Q47" s="137">
        <f t="shared" si="4"/>
        <v>0</v>
      </c>
      <c r="R47" s="137">
        <f t="shared" si="5"/>
        <v>0</v>
      </c>
      <c r="S47" s="122"/>
      <c r="T47" s="139">
        <f>IFERROR(VLOOKUP(E47,マスタ!$F$4:$H$19,3,0),0)</f>
        <v>0</v>
      </c>
      <c r="U47" s="139">
        <f>IFERROR(VLOOKUP(L47,マスタ!$J$4:$L$19,3,0),0)</f>
        <v>0</v>
      </c>
      <c r="V47" s="140">
        <f>IFERROR(VLOOKUP($B47,'相場&amp;ウオレット'!$A$4:$H$53,2,0),0)</f>
        <v>0</v>
      </c>
      <c r="W47" s="140">
        <f>IFERROR(VLOOKUP($B47,'相場&amp;ウオレット'!$A$4:$H$53,3,0),0)</f>
        <v>0</v>
      </c>
      <c r="X47" s="140">
        <f>IFERROR(VLOOKUP($B47,'相場&amp;ウオレット'!$A$4:$H$53,4,0),0)</f>
        <v>0</v>
      </c>
      <c r="Y47" s="140">
        <f>IFERROR(VLOOKUP($B47,'相場&amp;ウオレット'!$A$4:$H$53,5,0),0)</f>
        <v>0</v>
      </c>
      <c r="Z47" s="141" t="str">
        <f t="shared" si="6"/>
        <v>_</v>
      </c>
      <c r="AA47" s="142" t="str">
        <f t="shared" si="7"/>
        <v>_</v>
      </c>
      <c r="AB47" s="143">
        <f>IFERROR(IF(C47="両替",1,VLOOKUP(E47,マスタ!$F$4:$G$19,2,0)),0)</f>
        <v>0</v>
      </c>
      <c r="AC47" s="143">
        <f t="shared" si="11"/>
        <v>0</v>
      </c>
      <c r="AD47" s="143">
        <f t="shared" si="12"/>
        <v>0</v>
      </c>
      <c r="AE47" s="143">
        <f t="shared" si="13"/>
        <v>0</v>
      </c>
      <c r="AF47" s="143">
        <f t="shared" si="14"/>
        <v>0</v>
      </c>
      <c r="AG47" s="143">
        <f t="shared" si="15"/>
        <v>0</v>
      </c>
      <c r="AH47" s="143">
        <f t="shared" si="16"/>
        <v>0</v>
      </c>
      <c r="AI47" s="143">
        <f t="shared" si="8"/>
        <v>0</v>
      </c>
      <c r="AJ47" s="143">
        <f>IFERROR(VLOOKUP(F47,資産!$A$5:$G$10000,7,0),0)</f>
        <v>0</v>
      </c>
      <c r="AK47" s="142">
        <f>IF(C47="両替",1,IFERROR(VLOOKUP(L47,マスタ!$J$4:$L$19,2,0),0))</f>
        <v>0</v>
      </c>
      <c r="AL47" s="148">
        <f t="shared" si="17"/>
        <v>0</v>
      </c>
      <c r="AM47" s="148">
        <f t="shared" si="18"/>
        <v>0</v>
      </c>
      <c r="AN47" s="148">
        <f t="shared" si="19"/>
        <v>0</v>
      </c>
      <c r="AO47" s="148">
        <f t="shared" si="20"/>
        <v>0</v>
      </c>
      <c r="AP47" s="148">
        <f t="shared" si="21"/>
        <v>0</v>
      </c>
      <c r="AQ47" s="148">
        <f t="shared" si="22"/>
        <v>0</v>
      </c>
      <c r="AR47" s="148">
        <f t="shared" si="9"/>
        <v>0</v>
      </c>
      <c r="AS47" s="148">
        <f t="shared" si="23"/>
        <v>0</v>
      </c>
      <c r="AT47" s="148">
        <f t="shared" si="24"/>
        <v>0</v>
      </c>
    </row>
    <row r="48" spans="1:46">
      <c r="A48" s="21">
        <f t="shared" si="10"/>
        <v>40</v>
      </c>
      <c r="B48" s="29"/>
      <c r="C48" s="61"/>
      <c r="D48" s="34">
        <f t="shared" si="2"/>
        <v>0</v>
      </c>
      <c r="E48" s="17"/>
      <c r="F48" s="19"/>
      <c r="G48" s="18"/>
      <c r="H48" s="18"/>
      <c r="I48" s="18"/>
      <c r="J48" s="18"/>
      <c r="K48" s="60">
        <f t="shared" si="3"/>
        <v>0</v>
      </c>
      <c r="L48" s="17"/>
      <c r="M48" s="20">
        <f>IF(U48=0,0,SUM($U$9:U48))</f>
        <v>0</v>
      </c>
      <c r="N48" s="18"/>
      <c r="O48" s="18"/>
      <c r="P48" s="18"/>
      <c r="Q48" s="137">
        <f t="shared" si="4"/>
        <v>0</v>
      </c>
      <c r="R48" s="137">
        <f t="shared" si="5"/>
        <v>0</v>
      </c>
      <c r="S48" s="122"/>
      <c r="T48" s="139">
        <f>IFERROR(VLOOKUP(E48,マスタ!$F$4:$H$19,3,0),0)</f>
        <v>0</v>
      </c>
      <c r="U48" s="139">
        <f>IFERROR(VLOOKUP(L48,マスタ!$J$4:$L$19,3,0),0)</f>
        <v>0</v>
      </c>
      <c r="V48" s="140">
        <f>IFERROR(VLOOKUP($B48,'相場&amp;ウオレット'!$A$4:$H$53,2,0),0)</f>
        <v>0</v>
      </c>
      <c r="W48" s="140">
        <f>IFERROR(VLOOKUP($B48,'相場&amp;ウオレット'!$A$4:$H$53,3,0),0)</f>
        <v>0</v>
      </c>
      <c r="X48" s="140">
        <f>IFERROR(VLOOKUP($B48,'相場&amp;ウオレット'!$A$4:$H$53,4,0),0)</f>
        <v>0</v>
      </c>
      <c r="Y48" s="140">
        <f>IFERROR(VLOOKUP($B48,'相場&amp;ウオレット'!$A$4:$H$53,5,0),0)</f>
        <v>0</v>
      </c>
      <c r="Z48" s="141" t="str">
        <f t="shared" si="6"/>
        <v>_</v>
      </c>
      <c r="AA48" s="142" t="str">
        <f t="shared" si="7"/>
        <v>_</v>
      </c>
      <c r="AB48" s="143">
        <f>IFERROR(IF(C48="両替",1,VLOOKUP(E48,マスタ!$F$4:$G$19,2,0)),0)</f>
        <v>0</v>
      </c>
      <c r="AC48" s="143">
        <f t="shared" si="11"/>
        <v>0</v>
      </c>
      <c r="AD48" s="143">
        <f t="shared" si="12"/>
        <v>0</v>
      </c>
      <c r="AE48" s="143">
        <f t="shared" si="13"/>
        <v>0</v>
      </c>
      <c r="AF48" s="143">
        <f t="shared" si="14"/>
        <v>0</v>
      </c>
      <c r="AG48" s="143">
        <f t="shared" si="15"/>
        <v>0</v>
      </c>
      <c r="AH48" s="143">
        <f t="shared" si="16"/>
        <v>0</v>
      </c>
      <c r="AI48" s="143">
        <f t="shared" si="8"/>
        <v>0</v>
      </c>
      <c r="AJ48" s="143">
        <f>IFERROR(VLOOKUP(F48,資産!$A$5:$G$10000,7,0),0)</f>
        <v>0</v>
      </c>
      <c r="AK48" s="142">
        <f>IF(C48="両替",1,IFERROR(VLOOKUP(L48,マスタ!$J$4:$L$19,2,0),0))</f>
        <v>0</v>
      </c>
      <c r="AL48" s="148">
        <f t="shared" si="17"/>
        <v>0</v>
      </c>
      <c r="AM48" s="148">
        <f t="shared" si="18"/>
        <v>0</v>
      </c>
      <c r="AN48" s="148">
        <f t="shared" si="19"/>
        <v>0</v>
      </c>
      <c r="AO48" s="148">
        <f t="shared" si="20"/>
        <v>0</v>
      </c>
      <c r="AP48" s="148">
        <f t="shared" si="21"/>
        <v>0</v>
      </c>
      <c r="AQ48" s="148">
        <f t="shared" si="22"/>
        <v>0</v>
      </c>
      <c r="AR48" s="148">
        <f t="shared" si="9"/>
        <v>0</v>
      </c>
      <c r="AS48" s="148">
        <f t="shared" si="23"/>
        <v>0</v>
      </c>
      <c r="AT48" s="148">
        <f t="shared" si="24"/>
        <v>0</v>
      </c>
    </row>
    <row r="49" spans="1:46">
      <c r="A49" s="21">
        <f t="shared" si="10"/>
        <v>41</v>
      </c>
      <c r="B49" s="29"/>
      <c r="C49" s="61"/>
      <c r="D49" s="34">
        <f t="shared" si="2"/>
        <v>0</v>
      </c>
      <c r="E49" s="17"/>
      <c r="F49" s="19"/>
      <c r="G49" s="18"/>
      <c r="H49" s="18"/>
      <c r="I49" s="18"/>
      <c r="J49" s="18"/>
      <c r="K49" s="60">
        <f t="shared" si="3"/>
        <v>0</v>
      </c>
      <c r="L49" s="17"/>
      <c r="M49" s="20">
        <f>IF(U49=0,0,SUM($U$9:U49))</f>
        <v>0</v>
      </c>
      <c r="N49" s="18"/>
      <c r="O49" s="18"/>
      <c r="P49" s="18"/>
      <c r="Q49" s="137">
        <f t="shared" si="4"/>
        <v>0</v>
      </c>
      <c r="R49" s="137">
        <f t="shared" si="5"/>
        <v>0</v>
      </c>
      <c r="S49" s="122"/>
      <c r="T49" s="139">
        <f>IFERROR(VLOOKUP(E49,マスタ!$F$4:$H$19,3,0),0)</f>
        <v>0</v>
      </c>
      <c r="U49" s="139">
        <f>IFERROR(VLOOKUP(L49,マスタ!$J$4:$L$19,3,0),0)</f>
        <v>0</v>
      </c>
      <c r="V49" s="140">
        <f>IFERROR(VLOOKUP($B49,'相場&amp;ウオレット'!$A$4:$H$53,2,0),0)</f>
        <v>0</v>
      </c>
      <c r="W49" s="140">
        <f>IFERROR(VLOOKUP($B49,'相場&amp;ウオレット'!$A$4:$H$53,3,0),0)</f>
        <v>0</v>
      </c>
      <c r="X49" s="140">
        <f>IFERROR(VLOOKUP($B49,'相場&amp;ウオレット'!$A$4:$H$53,4,0),0)</f>
        <v>0</v>
      </c>
      <c r="Y49" s="140">
        <f>IFERROR(VLOOKUP($B49,'相場&amp;ウオレット'!$A$4:$H$53,5,0),0)</f>
        <v>0</v>
      </c>
      <c r="Z49" s="141" t="str">
        <f t="shared" si="6"/>
        <v>_</v>
      </c>
      <c r="AA49" s="142" t="str">
        <f t="shared" si="7"/>
        <v>_</v>
      </c>
      <c r="AB49" s="143">
        <f>IFERROR(IF(C49="両替",1,VLOOKUP(E49,マスタ!$F$4:$G$19,2,0)),0)</f>
        <v>0</v>
      </c>
      <c r="AC49" s="143">
        <f t="shared" si="11"/>
        <v>0</v>
      </c>
      <c r="AD49" s="143">
        <f t="shared" si="12"/>
        <v>0</v>
      </c>
      <c r="AE49" s="143">
        <f t="shared" si="13"/>
        <v>0</v>
      </c>
      <c r="AF49" s="143">
        <f t="shared" si="14"/>
        <v>0</v>
      </c>
      <c r="AG49" s="143">
        <f t="shared" si="15"/>
        <v>0</v>
      </c>
      <c r="AH49" s="143">
        <f t="shared" si="16"/>
        <v>0</v>
      </c>
      <c r="AI49" s="143">
        <f t="shared" si="8"/>
        <v>0</v>
      </c>
      <c r="AJ49" s="143">
        <f>IFERROR(VLOOKUP(F49,資産!$A$5:$G$10000,7,0),0)</f>
        <v>0</v>
      </c>
      <c r="AK49" s="142">
        <f>IF(C49="両替",1,IFERROR(VLOOKUP(L49,マスタ!$J$4:$L$19,2,0),0))</f>
        <v>0</v>
      </c>
      <c r="AL49" s="148">
        <f t="shared" si="17"/>
        <v>0</v>
      </c>
      <c r="AM49" s="148">
        <f t="shared" si="18"/>
        <v>0</v>
      </c>
      <c r="AN49" s="148">
        <f t="shared" si="19"/>
        <v>0</v>
      </c>
      <c r="AO49" s="148">
        <f t="shared" si="20"/>
        <v>0</v>
      </c>
      <c r="AP49" s="148">
        <f t="shared" si="21"/>
        <v>0</v>
      </c>
      <c r="AQ49" s="148">
        <f t="shared" si="22"/>
        <v>0</v>
      </c>
      <c r="AR49" s="148">
        <f t="shared" si="9"/>
        <v>0</v>
      </c>
      <c r="AS49" s="148">
        <f t="shared" si="23"/>
        <v>0</v>
      </c>
      <c r="AT49" s="148">
        <f t="shared" si="24"/>
        <v>0</v>
      </c>
    </row>
    <row r="50" spans="1:46">
      <c r="A50" s="21">
        <f t="shared" si="10"/>
        <v>42</v>
      </c>
      <c r="B50" s="29"/>
      <c r="C50" s="61"/>
      <c r="D50" s="34">
        <f t="shared" si="2"/>
        <v>0</v>
      </c>
      <c r="E50" s="17"/>
      <c r="F50" s="19"/>
      <c r="G50" s="18"/>
      <c r="H50" s="18"/>
      <c r="I50" s="18"/>
      <c r="J50" s="18"/>
      <c r="K50" s="60">
        <f t="shared" si="3"/>
        <v>0</v>
      </c>
      <c r="L50" s="17"/>
      <c r="M50" s="20">
        <f>IF(U50=0,0,SUM($U$9:U50))</f>
        <v>0</v>
      </c>
      <c r="N50" s="18"/>
      <c r="O50" s="18"/>
      <c r="P50" s="18"/>
      <c r="Q50" s="137">
        <f t="shared" si="4"/>
        <v>0</v>
      </c>
      <c r="R50" s="137">
        <f t="shared" si="5"/>
        <v>0</v>
      </c>
      <c r="S50" s="122"/>
      <c r="T50" s="139">
        <f>IFERROR(VLOOKUP(E50,マスタ!$F$4:$H$19,3,0),0)</f>
        <v>0</v>
      </c>
      <c r="U50" s="139">
        <f>IFERROR(VLOOKUP(L50,マスタ!$J$4:$L$19,3,0),0)</f>
        <v>0</v>
      </c>
      <c r="V50" s="140">
        <f>IFERROR(VLOOKUP($B50,'相場&amp;ウオレット'!$A$4:$H$53,2,0),0)</f>
        <v>0</v>
      </c>
      <c r="W50" s="140">
        <f>IFERROR(VLOOKUP($B50,'相場&amp;ウオレット'!$A$4:$H$53,3,0),0)</f>
        <v>0</v>
      </c>
      <c r="X50" s="140">
        <f>IFERROR(VLOOKUP($B50,'相場&amp;ウオレット'!$A$4:$H$53,4,0),0)</f>
        <v>0</v>
      </c>
      <c r="Y50" s="140">
        <f>IFERROR(VLOOKUP($B50,'相場&amp;ウオレット'!$A$4:$H$53,5,0),0)</f>
        <v>0</v>
      </c>
      <c r="Z50" s="141" t="str">
        <f t="shared" si="6"/>
        <v>_</v>
      </c>
      <c r="AA50" s="142" t="str">
        <f t="shared" si="7"/>
        <v>_</v>
      </c>
      <c r="AB50" s="143">
        <f>IFERROR(IF(C50="両替",1,VLOOKUP(E50,マスタ!$F$4:$G$19,2,0)),0)</f>
        <v>0</v>
      </c>
      <c r="AC50" s="143">
        <f t="shared" si="11"/>
        <v>0</v>
      </c>
      <c r="AD50" s="143">
        <f t="shared" si="12"/>
        <v>0</v>
      </c>
      <c r="AE50" s="143">
        <f t="shared" si="13"/>
        <v>0</v>
      </c>
      <c r="AF50" s="143">
        <f t="shared" si="14"/>
        <v>0</v>
      </c>
      <c r="AG50" s="143">
        <f t="shared" si="15"/>
        <v>0</v>
      </c>
      <c r="AH50" s="143">
        <f t="shared" si="16"/>
        <v>0</v>
      </c>
      <c r="AI50" s="143">
        <f t="shared" si="8"/>
        <v>0</v>
      </c>
      <c r="AJ50" s="143">
        <f>IFERROR(VLOOKUP(F50,資産!$A$5:$G$10000,7,0),0)</f>
        <v>0</v>
      </c>
      <c r="AK50" s="142">
        <f>IF(C50="両替",1,IFERROR(VLOOKUP(L50,マスタ!$J$4:$L$19,2,0),0))</f>
        <v>0</v>
      </c>
      <c r="AL50" s="148">
        <f t="shared" si="17"/>
        <v>0</v>
      </c>
      <c r="AM50" s="148">
        <f t="shared" si="18"/>
        <v>0</v>
      </c>
      <c r="AN50" s="148">
        <f t="shared" si="19"/>
        <v>0</v>
      </c>
      <c r="AO50" s="148">
        <f t="shared" si="20"/>
        <v>0</v>
      </c>
      <c r="AP50" s="148">
        <f t="shared" si="21"/>
        <v>0</v>
      </c>
      <c r="AQ50" s="148">
        <f t="shared" si="22"/>
        <v>0</v>
      </c>
      <c r="AR50" s="148">
        <f t="shared" si="9"/>
        <v>0</v>
      </c>
      <c r="AS50" s="148">
        <f t="shared" si="23"/>
        <v>0</v>
      </c>
      <c r="AT50" s="148">
        <f t="shared" si="24"/>
        <v>0</v>
      </c>
    </row>
    <row r="51" spans="1:46">
      <c r="A51" s="21">
        <f t="shared" si="10"/>
        <v>43</v>
      </c>
      <c r="B51" s="29"/>
      <c r="C51" s="61"/>
      <c r="D51" s="34">
        <f t="shared" si="2"/>
        <v>0</v>
      </c>
      <c r="E51" s="17"/>
      <c r="F51" s="19"/>
      <c r="G51" s="18"/>
      <c r="H51" s="18"/>
      <c r="I51" s="18"/>
      <c r="J51" s="18"/>
      <c r="K51" s="60">
        <f t="shared" si="3"/>
        <v>0</v>
      </c>
      <c r="L51" s="17"/>
      <c r="M51" s="20">
        <f>IF(U51=0,0,SUM($U$9:U51))</f>
        <v>0</v>
      </c>
      <c r="N51" s="18"/>
      <c r="O51" s="18"/>
      <c r="P51" s="18"/>
      <c r="Q51" s="137">
        <f t="shared" si="4"/>
        <v>0</v>
      </c>
      <c r="R51" s="137">
        <f t="shared" si="5"/>
        <v>0</v>
      </c>
      <c r="S51" s="122"/>
      <c r="T51" s="139">
        <f>IFERROR(VLOOKUP(E51,マスタ!$F$4:$H$19,3,0),0)</f>
        <v>0</v>
      </c>
      <c r="U51" s="139">
        <f>IFERROR(VLOOKUP(L51,マスタ!$J$4:$L$19,3,0),0)</f>
        <v>0</v>
      </c>
      <c r="V51" s="140">
        <f>IFERROR(VLOOKUP($B51,'相場&amp;ウオレット'!$A$4:$H$53,2,0),0)</f>
        <v>0</v>
      </c>
      <c r="W51" s="140">
        <f>IFERROR(VLOOKUP($B51,'相場&amp;ウオレット'!$A$4:$H$53,3,0),0)</f>
        <v>0</v>
      </c>
      <c r="X51" s="140">
        <f>IFERROR(VLOOKUP($B51,'相場&amp;ウオレット'!$A$4:$H$53,4,0),0)</f>
        <v>0</v>
      </c>
      <c r="Y51" s="140">
        <f>IFERROR(VLOOKUP($B51,'相場&amp;ウオレット'!$A$4:$H$53,5,0),0)</f>
        <v>0</v>
      </c>
      <c r="Z51" s="141" t="str">
        <f t="shared" si="6"/>
        <v>_</v>
      </c>
      <c r="AA51" s="142" t="str">
        <f t="shared" si="7"/>
        <v>_</v>
      </c>
      <c r="AB51" s="143">
        <f>IFERROR(IF(C51="両替",1,VLOOKUP(E51,マスタ!$F$4:$G$19,2,0)),0)</f>
        <v>0</v>
      </c>
      <c r="AC51" s="143">
        <f t="shared" si="11"/>
        <v>0</v>
      </c>
      <c r="AD51" s="143">
        <f t="shared" si="12"/>
        <v>0</v>
      </c>
      <c r="AE51" s="143">
        <f t="shared" si="13"/>
        <v>0</v>
      </c>
      <c r="AF51" s="143">
        <f t="shared" si="14"/>
        <v>0</v>
      </c>
      <c r="AG51" s="143">
        <f t="shared" si="15"/>
        <v>0</v>
      </c>
      <c r="AH51" s="143">
        <f t="shared" si="16"/>
        <v>0</v>
      </c>
      <c r="AI51" s="143">
        <f t="shared" si="8"/>
        <v>0</v>
      </c>
      <c r="AJ51" s="143">
        <f>IFERROR(VLOOKUP(F51,資産!$A$5:$G$10000,7,0),0)</f>
        <v>0</v>
      </c>
      <c r="AK51" s="142">
        <f>IF(C51="両替",1,IFERROR(VLOOKUP(L51,マスタ!$J$4:$L$19,2,0),0))</f>
        <v>0</v>
      </c>
      <c r="AL51" s="148">
        <f t="shared" si="17"/>
        <v>0</v>
      </c>
      <c r="AM51" s="148">
        <f t="shared" si="18"/>
        <v>0</v>
      </c>
      <c r="AN51" s="148">
        <f t="shared" si="19"/>
        <v>0</v>
      </c>
      <c r="AO51" s="148">
        <f t="shared" si="20"/>
        <v>0</v>
      </c>
      <c r="AP51" s="148">
        <f t="shared" si="21"/>
        <v>0</v>
      </c>
      <c r="AQ51" s="148">
        <f t="shared" si="22"/>
        <v>0</v>
      </c>
      <c r="AR51" s="148">
        <f t="shared" si="9"/>
        <v>0</v>
      </c>
      <c r="AS51" s="148">
        <f t="shared" si="23"/>
        <v>0</v>
      </c>
      <c r="AT51" s="148">
        <f t="shared" si="24"/>
        <v>0</v>
      </c>
    </row>
    <row r="52" spans="1:46">
      <c r="A52" s="21">
        <f t="shared" si="10"/>
        <v>44</v>
      </c>
      <c r="B52" s="29"/>
      <c r="C52" s="61"/>
      <c r="D52" s="34">
        <f t="shared" si="2"/>
        <v>0</v>
      </c>
      <c r="E52" s="17"/>
      <c r="F52" s="19"/>
      <c r="G52" s="18"/>
      <c r="H52" s="18"/>
      <c r="I52" s="18"/>
      <c r="J52" s="18"/>
      <c r="K52" s="60">
        <f t="shared" si="3"/>
        <v>0</v>
      </c>
      <c r="L52" s="17"/>
      <c r="M52" s="20">
        <f>IF(U52=0,0,SUM($U$9:U52))</f>
        <v>0</v>
      </c>
      <c r="N52" s="18"/>
      <c r="O52" s="18"/>
      <c r="P52" s="18"/>
      <c r="Q52" s="137">
        <f t="shared" si="4"/>
        <v>0</v>
      </c>
      <c r="R52" s="137">
        <f t="shared" si="5"/>
        <v>0</v>
      </c>
      <c r="S52" s="122"/>
      <c r="T52" s="139">
        <f>IFERROR(VLOOKUP(E52,マスタ!$F$4:$H$19,3,0),0)</f>
        <v>0</v>
      </c>
      <c r="U52" s="139">
        <f>IFERROR(VLOOKUP(L52,マスタ!$J$4:$L$19,3,0),0)</f>
        <v>0</v>
      </c>
      <c r="V52" s="140">
        <f>IFERROR(VLOOKUP($B52,'相場&amp;ウオレット'!$A$4:$H$53,2,0),0)</f>
        <v>0</v>
      </c>
      <c r="W52" s="140">
        <f>IFERROR(VLOOKUP($B52,'相場&amp;ウオレット'!$A$4:$H$53,3,0),0)</f>
        <v>0</v>
      </c>
      <c r="X52" s="140">
        <f>IFERROR(VLOOKUP($B52,'相場&amp;ウオレット'!$A$4:$H$53,4,0),0)</f>
        <v>0</v>
      </c>
      <c r="Y52" s="140">
        <f>IFERROR(VLOOKUP($B52,'相場&amp;ウオレット'!$A$4:$H$53,5,0),0)</f>
        <v>0</v>
      </c>
      <c r="Z52" s="141" t="str">
        <f t="shared" si="6"/>
        <v>_</v>
      </c>
      <c r="AA52" s="142" t="str">
        <f t="shared" si="7"/>
        <v>_</v>
      </c>
      <c r="AB52" s="143">
        <f>IFERROR(IF(C52="両替",1,VLOOKUP(E52,マスタ!$F$4:$G$19,2,0)),0)</f>
        <v>0</v>
      </c>
      <c r="AC52" s="143">
        <f t="shared" si="11"/>
        <v>0</v>
      </c>
      <c r="AD52" s="143">
        <f t="shared" si="12"/>
        <v>0</v>
      </c>
      <c r="AE52" s="143">
        <f t="shared" si="13"/>
        <v>0</v>
      </c>
      <c r="AF52" s="143">
        <f t="shared" si="14"/>
        <v>0</v>
      </c>
      <c r="AG52" s="143">
        <f t="shared" si="15"/>
        <v>0</v>
      </c>
      <c r="AH52" s="143">
        <f t="shared" si="16"/>
        <v>0</v>
      </c>
      <c r="AI52" s="143">
        <f t="shared" si="8"/>
        <v>0</v>
      </c>
      <c r="AJ52" s="143">
        <f>IFERROR(VLOOKUP(F52,資産!$A$5:$G$10000,7,0),0)</f>
        <v>0</v>
      </c>
      <c r="AK52" s="142">
        <f>IF(C52="両替",1,IFERROR(VLOOKUP(L52,マスタ!$J$4:$L$19,2,0),0))</f>
        <v>0</v>
      </c>
      <c r="AL52" s="148">
        <f t="shared" si="17"/>
        <v>0</v>
      </c>
      <c r="AM52" s="148">
        <f t="shared" si="18"/>
        <v>0</v>
      </c>
      <c r="AN52" s="148">
        <f t="shared" si="19"/>
        <v>0</v>
      </c>
      <c r="AO52" s="148">
        <f t="shared" si="20"/>
        <v>0</v>
      </c>
      <c r="AP52" s="148">
        <f t="shared" si="21"/>
        <v>0</v>
      </c>
      <c r="AQ52" s="148">
        <f t="shared" si="22"/>
        <v>0</v>
      </c>
      <c r="AR52" s="148">
        <f t="shared" si="9"/>
        <v>0</v>
      </c>
      <c r="AS52" s="148">
        <f t="shared" si="23"/>
        <v>0</v>
      </c>
      <c r="AT52" s="148">
        <f t="shared" si="24"/>
        <v>0</v>
      </c>
    </row>
    <row r="53" spans="1:46">
      <c r="A53" s="21">
        <f t="shared" si="10"/>
        <v>45</v>
      </c>
      <c r="B53" s="29"/>
      <c r="C53" s="61"/>
      <c r="D53" s="34">
        <f t="shared" si="2"/>
        <v>0</v>
      </c>
      <c r="E53" s="17"/>
      <c r="F53" s="19"/>
      <c r="G53" s="18"/>
      <c r="H53" s="18"/>
      <c r="I53" s="18"/>
      <c r="J53" s="18"/>
      <c r="K53" s="60">
        <f t="shared" si="3"/>
        <v>0</v>
      </c>
      <c r="L53" s="17"/>
      <c r="M53" s="20">
        <f>IF(U53=0,0,SUM($U$9:U53))</f>
        <v>0</v>
      </c>
      <c r="N53" s="18"/>
      <c r="O53" s="18"/>
      <c r="P53" s="18"/>
      <c r="Q53" s="137">
        <f t="shared" si="4"/>
        <v>0</v>
      </c>
      <c r="R53" s="137">
        <f t="shared" si="5"/>
        <v>0</v>
      </c>
      <c r="S53" s="122"/>
      <c r="T53" s="139">
        <f>IFERROR(VLOOKUP(E53,マスタ!$F$4:$H$19,3,0),0)</f>
        <v>0</v>
      </c>
      <c r="U53" s="139">
        <f>IFERROR(VLOOKUP(L53,マスタ!$J$4:$L$19,3,0),0)</f>
        <v>0</v>
      </c>
      <c r="V53" s="140">
        <f>IFERROR(VLOOKUP($B53,'相場&amp;ウオレット'!$A$4:$H$53,2,0),0)</f>
        <v>0</v>
      </c>
      <c r="W53" s="140">
        <f>IFERROR(VLOOKUP($B53,'相場&amp;ウオレット'!$A$4:$H$53,3,0),0)</f>
        <v>0</v>
      </c>
      <c r="X53" s="140">
        <f>IFERROR(VLOOKUP($B53,'相場&amp;ウオレット'!$A$4:$H$53,4,0),0)</f>
        <v>0</v>
      </c>
      <c r="Y53" s="140">
        <f>IFERROR(VLOOKUP($B53,'相場&amp;ウオレット'!$A$4:$H$53,5,0),0)</f>
        <v>0</v>
      </c>
      <c r="Z53" s="141" t="str">
        <f t="shared" si="6"/>
        <v>_</v>
      </c>
      <c r="AA53" s="142" t="str">
        <f t="shared" si="7"/>
        <v>_</v>
      </c>
      <c r="AB53" s="143">
        <f>IFERROR(IF(C53="両替",1,VLOOKUP(E53,マスタ!$F$4:$G$19,2,0)),0)</f>
        <v>0</v>
      </c>
      <c r="AC53" s="143">
        <f t="shared" si="11"/>
        <v>0</v>
      </c>
      <c r="AD53" s="143">
        <f t="shared" si="12"/>
        <v>0</v>
      </c>
      <c r="AE53" s="143">
        <f t="shared" si="13"/>
        <v>0</v>
      </c>
      <c r="AF53" s="143">
        <f t="shared" si="14"/>
        <v>0</v>
      </c>
      <c r="AG53" s="143">
        <f t="shared" si="15"/>
        <v>0</v>
      </c>
      <c r="AH53" s="143">
        <f t="shared" si="16"/>
        <v>0</v>
      </c>
      <c r="AI53" s="143">
        <f t="shared" si="8"/>
        <v>0</v>
      </c>
      <c r="AJ53" s="143">
        <f>IFERROR(VLOOKUP(F53,資産!$A$5:$G$10000,7,0),0)</f>
        <v>0</v>
      </c>
      <c r="AK53" s="142">
        <f>IF(C53="両替",1,IFERROR(VLOOKUP(L53,マスタ!$J$4:$L$19,2,0),0))</f>
        <v>0</v>
      </c>
      <c r="AL53" s="148">
        <f t="shared" si="17"/>
        <v>0</v>
      </c>
      <c r="AM53" s="148">
        <f t="shared" si="18"/>
        <v>0</v>
      </c>
      <c r="AN53" s="148">
        <f t="shared" si="19"/>
        <v>0</v>
      </c>
      <c r="AO53" s="148">
        <f t="shared" si="20"/>
        <v>0</v>
      </c>
      <c r="AP53" s="148">
        <f t="shared" si="21"/>
        <v>0</v>
      </c>
      <c r="AQ53" s="148">
        <f t="shared" si="22"/>
        <v>0</v>
      </c>
      <c r="AR53" s="148">
        <f t="shared" si="9"/>
        <v>0</v>
      </c>
      <c r="AS53" s="148">
        <f t="shared" si="23"/>
        <v>0</v>
      </c>
      <c r="AT53" s="148">
        <f t="shared" si="24"/>
        <v>0</v>
      </c>
    </row>
    <row r="54" spans="1:46">
      <c r="A54" s="21">
        <f t="shared" si="10"/>
        <v>46</v>
      </c>
      <c r="B54" s="29"/>
      <c r="C54" s="61"/>
      <c r="D54" s="34">
        <f t="shared" si="2"/>
        <v>0</v>
      </c>
      <c r="E54" s="17"/>
      <c r="F54" s="19"/>
      <c r="G54" s="18"/>
      <c r="H54" s="18"/>
      <c r="I54" s="18"/>
      <c r="J54" s="18"/>
      <c r="K54" s="60">
        <f t="shared" si="3"/>
        <v>0</v>
      </c>
      <c r="L54" s="17"/>
      <c r="M54" s="20">
        <f>IF(U54=0,0,SUM($U$9:U54))</f>
        <v>0</v>
      </c>
      <c r="N54" s="18"/>
      <c r="O54" s="18"/>
      <c r="P54" s="18"/>
      <c r="Q54" s="137">
        <f t="shared" si="4"/>
        <v>0</v>
      </c>
      <c r="R54" s="137">
        <f t="shared" si="5"/>
        <v>0</v>
      </c>
      <c r="S54" s="122"/>
      <c r="T54" s="139">
        <f>IFERROR(VLOOKUP(E54,マスタ!$F$4:$H$19,3,0),0)</f>
        <v>0</v>
      </c>
      <c r="U54" s="139">
        <f>IFERROR(VLOOKUP(L54,マスタ!$J$4:$L$19,3,0),0)</f>
        <v>0</v>
      </c>
      <c r="V54" s="140">
        <f>IFERROR(VLOOKUP($B54,'相場&amp;ウオレット'!$A$4:$H$53,2,0),0)</f>
        <v>0</v>
      </c>
      <c r="W54" s="140">
        <f>IFERROR(VLOOKUP($B54,'相場&amp;ウオレット'!$A$4:$H$53,3,0),0)</f>
        <v>0</v>
      </c>
      <c r="X54" s="140">
        <f>IFERROR(VLOOKUP($B54,'相場&amp;ウオレット'!$A$4:$H$53,4,0),0)</f>
        <v>0</v>
      </c>
      <c r="Y54" s="140">
        <f>IFERROR(VLOOKUP($B54,'相場&amp;ウオレット'!$A$4:$H$53,5,0),0)</f>
        <v>0</v>
      </c>
      <c r="Z54" s="141" t="str">
        <f t="shared" si="6"/>
        <v>_</v>
      </c>
      <c r="AA54" s="142" t="str">
        <f t="shared" si="7"/>
        <v>_</v>
      </c>
      <c r="AB54" s="143">
        <f>IFERROR(IF(C54="両替",1,VLOOKUP(E54,マスタ!$F$4:$G$19,2,0)),0)</f>
        <v>0</v>
      </c>
      <c r="AC54" s="143">
        <f t="shared" si="11"/>
        <v>0</v>
      </c>
      <c r="AD54" s="143">
        <f t="shared" si="12"/>
        <v>0</v>
      </c>
      <c r="AE54" s="143">
        <f t="shared" si="13"/>
        <v>0</v>
      </c>
      <c r="AF54" s="143">
        <f t="shared" si="14"/>
        <v>0</v>
      </c>
      <c r="AG54" s="143">
        <f t="shared" si="15"/>
        <v>0</v>
      </c>
      <c r="AH54" s="143">
        <f t="shared" si="16"/>
        <v>0</v>
      </c>
      <c r="AI54" s="143">
        <f t="shared" si="8"/>
        <v>0</v>
      </c>
      <c r="AJ54" s="143">
        <f>IFERROR(VLOOKUP(F54,資産!$A$5:$G$10000,7,0),0)</f>
        <v>0</v>
      </c>
      <c r="AK54" s="142">
        <f>IF(C54="両替",1,IFERROR(VLOOKUP(L54,マスタ!$J$4:$L$19,2,0),0))</f>
        <v>0</v>
      </c>
      <c r="AL54" s="148">
        <f t="shared" si="17"/>
        <v>0</v>
      </c>
      <c r="AM54" s="148">
        <f t="shared" si="18"/>
        <v>0</v>
      </c>
      <c r="AN54" s="148">
        <f t="shared" si="19"/>
        <v>0</v>
      </c>
      <c r="AO54" s="148">
        <f t="shared" si="20"/>
        <v>0</v>
      </c>
      <c r="AP54" s="148">
        <f t="shared" si="21"/>
        <v>0</v>
      </c>
      <c r="AQ54" s="148">
        <f t="shared" si="22"/>
        <v>0</v>
      </c>
      <c r="AR54" s="148">
        <f t="shared" si="9"/>
        <v>0</v>
      </c>
      <c r="AS54" s="148">
        <f t="shared" si="23"/>
        <v>0</v>
      </c>
      <c r="AT54" s="148">
        <f t="shared" si="24"/>
        <v>0</v>
      </c>
    </row>
    <row r="55" spans="1:46">
      <c r="A55" s="21">
        <f t="shared" si="10"/>
        <v>47</v>
      </c>
      <c r="B55" s="29"/>
      <c r="C55" s="61"/>
      <c r="D55" s="34">
        <f t="shared" si="2"/>
        <v>0</v>
      </c>
      <c r="E55" s="17"/>
      <c r="F55" s="19"/>
      <c r="G55" s="18"/>
      <c r="H55" s="18"/>
      <c r="I55" s="18"/>
      <c r="J55" s="18"/>
      <c r="K55" s="60">
        <f t="shared" si="3"/>
        <v>0</v>
      </c>
      <c r="L55" s="17"/>
      <c r="M55" s="20">
        <f>IF(U55=0,0,SUM($U$9:U55))</f>
        <v>0</v>
      </c>
      <c r="N55" s="18"/>
      <c r="O55" s="18"/>
      <c r="P55" s="18"/>
      <c r="Q55" s="137">
        <f t="shared" si="4"/>
        <v>0</v>
      </c>
      <c r="R55" s="137">
        <f t="shared" si="5"/>
        <v>0</v>
      </c>
      <c r="S55" s="122"/>
      <c r="T55" s="139">
        <f>IFERROR(VLOOKUP(E55,マスタ!$F$4:$H$19,3,0),0)</f>
        <v>0</v>
      </c>
      <c r="U55" s="139">
        <f>IFERROR(VLOOKUP(L55,マスタ!$J$4:$L$19,3,0),0)</f>
        <v>0</v>
      </c>
      <c r="V55" s="140">
        <f>IFERROR(VLOOKUP($B55,'相場&amp;ウオレット'!$A$4:$H$53,2,0),0)</f>
        <v>0</v>
      </c>
      <c r="W55" s="140">
        <f>IFERROR(VLOOKUP($B55,'相場&amp;ウオレット'!$A$4:$H$53,3,0),0)</f>
        <v>0</v>
      </c>
      <c r="X55" s="140">
        <f>IFERROR(VLOOKUP($B55,'相場&amp;ウオレット'!$A$4:$H$53,4,0),0)</f>
        <v>0</v>
      </c>
      <c r="Y55" s="140">
        <f>IFERROR(VLOOKUP($B55,'相場&amp;ウオレット'!$A$4:$H$53,5,0),0)</f>
        <v>0</v>
      </c>
      <c r="Z55" s="141" t="str">
        <f t="shared" si="6"/>
        <v>_</v>
      </c>
      <c r="AA55" s="142" t="str">
        <f t="shared" si="7"/>
        <v>_</v>
      </c>
      <c r="AB55" s="143">
        <f>IFERROR(IF(C55="両替",1,VLOOKUP(E55,マスタ!$F$4:$G$19,2,0)),0)</f>
        <v>0</v>
      </c>
      <c r="AC55" s="143">
        <f t="shared" si="11"/>
        <v>0</v>
      </c>
      <c r="AD55" s="143">
        <f t="shared" si="12"/>
        <v>0</v>
      </c>
      <c r="AE55" s="143">
        <f t="shared" si="13"/>
        <v>0</v>
      </c>
      <c r="AF55" s="143">
        <f t="shared" si="14"/>
        <v>0</v>
      </c>
      <c r="AG55" s="143">
        <f t="shared" si="15"/>
        <v>0</v>
      </c>
      <c r="AH55" s="143">
        <f t="shared" si="16"/>
        <v>0</v>
      </c>
      <c r="AI55" s="143">
        <f t="shared" si="8"/>
        <v>0</v>
      </c>
      <c r="AJ55" s="143">
        <f>IFERROR(VLOOKUP(F55,資産!$A$5:$G$10000,7,0),0)</f>
        <v>0</v>
      </c>
      <c r="AK55" s="142">
        <f>IF(C55="両替",1,IFERROR(VLOOKUP(L55,マスタ!$J$4:$L$19,2,0),0))</f>
        <v>0</v>
      </c>
      <c r="AL55" s="148">
        <f t="shared" si="17"/>
        <v>0</v>
      </c>
      <c r="AM55" s="148">
        <f t="shared" si="18"/>
        <v>0</v>
      </c>
      <c r="AN55" s="148">
        <f t="shared" si="19"/>
        <v>0</v>
      </c>
      <c r="AO55" s="148">
        <f t="shared" si="20"/>
        <v>0</v>
      </c>
      <c r="AP55" s="148">
        <f t="shared" si="21"/>
        <v>0</v>
      </c>
      <c r="AQ55" s="148">
        <f t="shared" si="22"/>
        <v>0</v>
      </c>
      <c r="AR55" s="148">
        <f t="shared" si="9"/>
        <v>0</v>
      </c>
      <c r="AS55" s="148">
        <f t="shared" si="23"/>
        <v>0</v>
      </c>
      <c r="AT55" s="148">
        <f t="shared" si="24"/>
        <v>0</v>
      </c>
    </row>
    <row r="56" spans="1:46">
      <c r="A56" s="21">
        <f t="shared" si="10"/>
        <v>48</v>
      </c>
      <c r="B56" s="29"/>
      <c r="C56" s="61"/>
      <c r="D56" s="34">
        <f t="shared" si="2"/>
        <v>0</v>
      </c>
      <c r="E56" s="17"/>
      <c r="F56" s="19"/>
      <c r="G56" s="18"/>
      <c r="H56" s="18"/>
      <c r="I56" s="18"/>
      <c r="J56" s="18"/>
      <c r="K56" s="60">
        <f t="shared" si="3"/>
        <v>0</v>
      </c>
      <c r="L56" s="17"/>
      <c r="M56" s="20">
        <f>IF(U56=0,0,SUM($U$9:U56))</f>
        <v>0</v>
      </c>
      <c r="N56" s="18"/>
      <c r="O56" s="18"/>
      <c r="P56" s="18"/>
      <c r="Q56" s="137">
        <f t="shared" si="4"/>
        <v>0</v>
      </c>
      <c r="R56" s="137">
        <f t="shared" si="5"/>
        <v>0</v>
      </c>
      <c r="S56" s="122"/>
      <c r="T56" s="139">
        <f>IFERROR(VLOOKUP(E56,マスタ!$F$4:$H$19,3,0),0)</f>
        <v>0</v>
      </c>
      <c r="U56" s="139">
        <f>IFERROR(VLOOKUP(L56,マスタ!$J$4:$L$19,3,0),0)</f>
        <v>0</v>
      </c>
      <c r="V56" s="140">
        <f>IFERROR(VLOOKUP($B56,'相場&amp;ウオレット'!$A$4:$H$53,2,0),0)</f>
        <v>0</v>
      </c>
      <c r="W56" s="140">
        <f>IFERROR(VLOOKUP($B56,'相場&amp;ウオレット'!$A$4:$H$53,3,0),0)</f>
        <v>0</v>
      </c>
      <c r="X56" s="140">
        <f>IFERROR(VLOOKUP($B56,'相場&amp;ウオレット'!$A$4:$H$53,4,0),0)</f>
        <v>0</v>
      </c>
      <c r="Y56" s="140">
        <f>IFERROR(VLOOKUP($B56,'相場&amp;ウオレット'!$A$4:$H$53,5,0),0)</f>
        <v>0</v>
      </c>
      <c r="Z56" s="141" t="str">
        <f t="shared" si="6"/>
        <v>_</v>
      </c>
      <c r="AA56" s="142" t="str">
        <f t="shared" si="7"/>
        <v>_</v>
      </c>
      <c r="AB56" s="143">
        <f>IFERROR(IF(C56="両替",1,VLOOKUP(E56,マスタ!$F$4:$G$19,2,0)),0)</f>
        <v>0</v>
      </c>
      <c r="AC56" s="143">
        <f t="shared" si="11"/>
        <v>0</v>
      </c>
      <c r="AD56" s="143">
        <f t="shared" si="12"/>
        <v>0</v>
      </c>
      <c r="AE56" s="143">
        <f t="shared" si="13"/>
        <v>0</v>
      </c>
      <c r="AF56" s="143">
        <f t="shared" si="14"/>
        <v>0</v>
      </c>
      <c r="AG56" s="143">
        <f t="shared" si="15"/>
        <v>0</v>
      </c>
      <c r="AH56" s="143">
        <f t="shared" si="16"/>
        <v>0</v>
      </c>
      <c r="AI56" s="143">
        <f t="shared" si="8"/>
        <v>0</v>
      </c>
      <c r="AJ56" s="143">
        <f>IFERROR(VLOOKUP(F56,資産!$A$5:$G$10000,7,0),0)</f>
        <v>0</v>
      </c>
      <c r="AK56" s="142">
        <f>IF(C56="両替",1,IFERROR(VLOOKUP(L56,マスタ!$J$4:$L$19,2,0),0))</f>
        <v>0</v>
      </c>
      <c r="AL56" s="148">
        <f t="shared" si="17"/>
        <v>0</v>
      </c>
      <c r="AM56" s="148">
        <f t="shared" si="18"/>
        <v>0</v>
      </c>
      <c r="AN56" s="148">
        <f t="shared" si="19"/>
        <v>0</v>
      </c>
      <c r="AO56" s="148">
        <f t="shared" si="20"/>
        <v>0</v>
      </c>
      <c r="AP56" s="148">
        <f t="shared" si="21"/>
        <v>0</v>
      </c>
      <c r="AQ56" s="148">
        <f t="shared" si="22"/>
        <v>0</v>
      </c>
      <c r="AR56" s="148">
        <f t="shared" si="9"/>
        <v>0</v>
      </c>
      <c r="AS56" s="148">
        <f t="shared" si="23"/>
        <v>0</v>
      </c>
      <c r="AT56" s="148">
        <f t="shared" si="24"/>
        <v>0</v>
      </c>
    </row>
    <row r="57" spans="1:46">
      <c r="A57" s="21">
        <f t="shared" si="10"/>
        <v>49</v>
      </c>
      <c r="B57" s="29"/>
      <c r="C57" s="61"/>
      <c r="D57" s="34">
        <f t="shared" si="2"/>
        <v>0</v>
      </c>
      <c r="E57" s="17"/>
      <c r="F57" s="19"/>
      <c r="G57" s="18"/>
      <c r="H57" s="18"/>
      <c r="I57" s="18"/>
      <c r="J57" s="18"/>
      <c r="K57" s="60">
        <f t="shared" si="3"/>
        <v>0</v>
      </c>
      <c r="L57" s="17"/>
      <c r="M57" s="20">
        <f>IF(U57=0,0,SUM($U$9:U57))</f>
        <v>0</v>
      </c>
      <c r="N57" s="18"/>
      <c r="O57" s="18"/>
      <c r="P57" s="18"/>
      <c r="Q57" s="137">
        <f t="shared" si="4"/>
        <v>0</v>
      </c>
      <c r="R57" s="137">
        <f t="shared" si="5"/>
        <v>0</v>
      </c>
      <c r="S57" s="122"/>
      <c r="T57" s="139">
        <f>IFERROR(VLOOKUP(E57,マスタ!$F$4:$H$19,3,0),0)</f>
        <v>0</v>
      </c>
      <c r="U57" s="139">
        <f>IFERROR(VLOOKUP(L57,マスタ!$J$4:$L$19,3,0),0)</f>
        <v>0</v>
      </c>
      <c r="V57" s="140">
        <f>IFERROR(VLOOKUP($B57,'相場&amp;ウオレット'!$A$4:$H$53,2,0),0)</f>
        <v>0</v>
      </c>
      <c r="W57" s="140">
        <f>IFERROR(VLOOKUP($B57,'相場&amp;ウオレット'!$A$4:$H$53,3,0),0)</f>
        <v>0</v>
      </c>
      <c r="X57" s="140">
        <f>IFERROR(VLOOKUP($B57,'相場&amp;ウオレット'!$A$4:$H$53,4,0),0)</f>
        <v>0</v>
      </c>
      <c r="Y57" s="140">
        <f>IFERROR(VLOOKUP($B57,'相場&amp;ウオレット'!$A$4:$H$53,5,0),0)</f>
        <v>0</v>
      </c>
      <c r="Z57" s="141" t="str">
        <f t="shared" si="6"/>
        <v>_</v>
      </c>
      <c r="AA57" s="142" t="str">
        <f t="shared" si="7"/>
        <v>_</v>
      </c>
      <c r="AB57" s="143">
        <f>IFERROR(IF(C57="両替",1,VLOOKUP(E57,マスタ!$F$4:$G$19,2,0)),0)</f>
        <v>0</v>
      </c>
      <c r="AC57" s="143">
        <f t="shared" si="11"/>
        <v>0</v>
      </c>
      <c r="AD57" s="143">
        <f t="shared" si="12"/>
        <v>0</v>
      </c>
      <c r="AE57" s="143">
        <f t="shared" si="13"/>
        <v>0</v>
      </c>
      <c r="AF57" s="143">
        <f t="shared" si="14"/>
        <v>0</v>
      </c>
      <c r="AG57" s="143">
        <f t="shared" si="15"/>
        <v>0</v>
      </c>
      <c r="AH57" s="143">
        <f t="shared" si="16"/>
        <v>0</v>
      </c>
      <c r="AI57" s="143">
        <f t="shared" si="8"/>
        <v>0</v>
      </c>
      <c r="AJ57" s="143">
        <f>IFERROR(VLOOKUP(F57,資産!$A$5:$G$10000,7,0),0)</f>
        <v>0</v>
      </c>
      <c r="AK57" s="142">
        <f>IF(C57="両替",1,IFERROR(VLOOKUP(L57,マスタ!$J$4:$L$19,2,0),0))</f>
        <v>0</v>
      </c>
      <c r="AL57" s="148">
        <f t="shared" si="17"/>
        <v>0</v>
      </c>
      <c r="AM57" s="148">
        <f t="shared" si="18"/>
        <v>0</v>
      </c>
      <c r="AN57" s="148">
        <f t="shared" si="19"/>
        <v>0</v>
      </c>
      <c r="AO57" s="148">
        <f t="shared" si="20"/>
        <v>0</v>
      </c>
      <c r="AP57" s="148">
        <f t="shared" si="21"/>
        <v>0</v>
      </c>
      <c r="AQ57" s="148">
        <f t="shared" si="22"/>
        <v>0</v>
      </c>
      <c r="AR57" s="148">
        <f t="shared" si="9"/>
        <v>0</v>
      </c>
      <c r="AS57" s="148">
        <f t="shared" si="23"/>
        <v>0</v>
      </c>
      <c r="AT57" s="148">
        <f t="shared" si="24"/>
        <v>0</v>
      </c>
    </row>
    <row r="58" spans="1:46">
      <c r="A58" s="21">
        <f t="shared" si="10"/>
        <v>50</v>
      </c>
      <c r="B58" s="29"/>
      <c r="C58" s="61"/>
      <c r="D58" s="34">
        <f t="shared" si="2"/>
        <v>0</v>
      </c>
      <c r="E58" s="17"/>
      <c r="F58" s="19"/>
      <c r="G58" s="18"/>
      <c r="H58" s="18"/>
      <c r="I58" s="18"/>
      <c r="J58" s="18"/>
      <c r="K58" s="60">
        <f t="shared" si="3"/>
        <v>0</v>
      </c>
      <c r="L58" s="17"/>
      <c r="M58" s="20">
        <f>IF(U58=0,0,SUM($U$9:U58))</f>
        <v>0</v>
      </c>
      <c r="N58" s="18"/>
      <c r="O58" s="18"/>
      <c r="P58" s="18"/>
      <c r="Q58" s="137">
        <f t="shared" si="4"/>
        <v>0</v>
      </c>
      <c r="R58" s="137">
        <f t="shared" si="5"/>
        <v>0</v>
      </c>
      <c r="S58" s="122"/>
      <c r="T58" s="139">
        <f>IFERROR(VLOOKUP(E58,マスタ!$F$4:$H$19,3,0),0)</f>
        <v>0</v>
      </c>
      <c r="U58" s="139">
        <f>IFERROR(VLOOKUP(L58,マスタ!$J$4:$L$19,3,0),0)</f>
        <v>0</v>
      </c>
      <c r="V58" s="140">
        <f>IFERROR(VLOOKUP($B58,'相場&amp;ウオレット'!$A$4:$H$53,2,0),0)</f>
        <v>0</v>
      </c>
      <c r="W58" s="140">
        <f>IFERROR(VLOOKUP($B58,'相場&amp;ウオレット'!$A$4:$H$53,3,0),0)</f>
        <v>0</v>
      </c>
      <c r="X58" s="140">
        <f>IFERROR(VLOOKUP($B58,'相場&amp;ウオレット'!$A$4:$H$53,4,0),0)</f>
        <v>0</v>
      </c>
      <c r="Y58" s="140">
        <f>IFERROR(VLOOKUP($B58,'相場&amp;ウオレット'!$A$4:$H$53,5,0),0)</f>
        <v>0</v>
      </c>
      <c r="Z58" s="141" t="str">
        <f t="shared" si="6"/>
        <v>_</v>
      </c>
      <c r="AA58" s="142" t="str">
        <f t="shared" si="7"/>
        <v>_</v>
      </c>
      <c r="AB58" s="143">
        <f>IFERROR(IF(C58="両替",1,VLOOKUP(E58,マスタ!$F$4:$G$19,2,0)),0)</f>
        <v>0</v>
      </c>
      <c r="AC58" s="143">
        <f t="shared" si="11"/>
        <v>0</v>
      </c>
      <c r="AD58" s="143">
        <f t="shared" si="12"/>
        <v>0</v>
      </c>
      <c r="AE58" s="143">
        <f t="shared" si="13"/>
        <v>0</v>
      </c>
      <c r="AF58" s="143">
        <f t="shared" si="14"/>
        <v>0</v>
      </c>
      <c r="AG58" s="143">
        <f t="shared" si="15"/>
        <v>0</v>
      </c>
      <c r="AH58" s="143">
        <f t="shared" si="16"/>
        <v>0</v>
      </c>
      <c r="AI58" s="143">
        <f t="shared" si="8"/>
        <v>0</v>
      </c>
      <c r="AJ58" s="143">
        <f>IFERROR(VLOOKUP(F58,資産!$A$5:$G$10000,7,0),0)</f>
        <v>0</v>
      </c>
      <c r="AK58" s="142">
        <f>IF(C58="両替",1,IFERROR(VLOOKUP(L58,マスタ!$J$4:$L$19,2,0),0))</f>
        <v>0</v>
      </c>
      <c r="AL58" s="148">
        <f t="shared" si="17"/>
        <v>0</v>
      </c>
      <c r="AM58" s="148">
        <f t="shared" si="18"/>
        <v>0</v>
      </c>
      <c r="AN58" s="148">
        <f t="shared" si="19"/>
        <v>0</v>
      </c>
      <c r="AO58" s="148">
        <f t="shared" si="20"/>
        <v>0</v>
      </c>
      <c r="AP58" s="148">
        <f t="shared" si="21"/>
        <v>0</v>
      </c>
      <c r="AQ58" s="148">
        <f t="shared" si="22"/>
        <v>0</v>
      </c>
      <c r="AR58" s="148">
        <f t="shared" si="9"/>
        <v>0</v>
      </c>
      <c r="AS58" s="148">
        <f t="shared" si="23"/>
        <v>0</v>
      </c>
      <c r="AT58" s="148">
        <f t="shared" si="24"/>
        <v>0</v>
      </c>
    </row>
    <row r="59" spans="1:46">
      <c r="A59" s="21">
        <f t="shared" si="10"/>
        <v>51</v>
      </c>
      <c r="B59" s="29"/>
      <c r="C59" s="61"/>
      <c r="D59" s="34">
        <f t="shared" si="2"/>
        <v>0</v>
      </c>
      <c r="E59" s="17"/>
      <c r="F59" s="19"/>
      <c r="G59" s="18"/>
      <c r="H59" s="18"/>
      <c r="I59" s="18"/>
      <c r="J59" s="18"/>
      <c r="K59" s="60">
        <f t="shared" si="3"/>
        <v>0</v>
      </c>
      <c r="L59" s="17"/>
      <c r="M59" s="20">
        <f>IF(U59=0,0,SUM($U$9:U59))</f>
        <v>0</v>
      </c>
      <c r="N59" s="18"/>
      <c r="O59" s="18"/>
      <c r="P59" s="18"/>
      <c r="Q59" s="137">
        <f t="shared" si="4"/>
        <v>0</v>
      </c>
      <c r="R59" s="137">
        <f t="shared" si="5"/>
        <v>0</v>
      </c>
      <c r="S59" s="122"/>
      <c r="T59" s="139">
        <f>IFERROR(VLOOKUP(E59,マスタ!$F$4:$H$19,3,0),0)</f>
        <v>0</v>
      </c>
      <c r="U59" s="139">
        <f>IFERROR(VLOOKUP(L59,マスタ!$J$4:$L$19,3,0),0)</f>
        <v>0</v>
      </c>
      <c r="V59" s="140">
        <f>IFERROR(VLOOKUP($B59,'相場&amp;ウオレット'!$A$4:$H$53,2,0),0)</f>
        <v>0</v>
      </c>
      <c r="W59" s="140">
        <f>IFERROR(VLOOKUP($B59,'相場&amp;ウオレット'!$A$4:$H$53,3,0),0)</f>
        <v>0</v>
      </c>
      <c r="X59" s="140">
        <f>IFERROR(VLOOKUP($B59,'相場&amp;ウオレット'!$A$4:$H$53,4,0),0)</f>
        <v>0</v>
      </c>
      <c r="Y59" s="140">
        <f>IFERROR(VLOOKUP($B59,'相場&amp;ウオレット'!$A$4:$H$53,5,0),0)</f>
        <v>0</v>
      </c>
      <c r="Z59" s="141" t="str">
        <f t="shared" si="6"/>
        <v>_</v>
      </c>
      <c r="AA59" s="142" t="str">
        <f t="shared" si="7"/>
        <v>_</v>
      </c>
      <c r="AB59" s="143">
        <f>IFERROR(IF(C59="両替",1,VLOOKUP(E59,マスタ!$F$4:$G$19,2,0)),0)</f>
        <v>0</v>
      </c>
      <c r="AC59" s="143">
        <f t="shared" si="11"/>
        <v>0</v>
      </c>
      <c r="AD59" s="143">
        <f t="shared" si="12"/>
        <v>0</v>
      </c>
      <c r="AE59" s="143">
        <f t="shared" si="13"/>
        <v>0</v>
      </c>
      <c r="AF59" s="143">
        <f t="shared" si="14"/>
        <v>0</v>
      </c>
      <c r="AG59" s="143">
        <f t="shared" si="15"/>
        <v>0</v>
      </c>
      <c r="AH59" s="143">
        <f t="shared" si="16"/>
        <v>0</v>
      </c>
      <c r="AI59" s="143">
        <f t="shared" si="8"/>
        <v>0</v>
      </c>
      <c r="AJ59" s="143">
        <f>IFERROR(VLOOKUP(F59,資産!$A$5:$G$10000,7,0),0)</f>
        <v>0</v>
      </c>
      <c r="AK59" s="142">
        <f>IF(C59="両替",1,IFERROR(VLOOKUP(L59,マスタ!$J$4:$L$19,2,0),0))</f>
        <v>0</v>
      </c>
      <c r="AL59" s="148">
        <f t="shared" si="17"/>
        <v>0</v>
      </c>
      <c r="AM59" s="148">
        <f t="shared" si="18"/>
        <v>0</v>
      </c>
      <c r="AN59" s="148">
        <f t="shared" si="19"/>
        <v>0</v>
      </c>
      <c r="AO59" s="148">
        <f t="shared" si="20"/>
        <v>0</v>
      </c>
      <c r="AP59" s="148">
        <f t="shared" si="21"/>
        <v>0</v>
      </c>
      <c r="AQ59" s="148">
        <f t="shared" si="22"/>
        <v>0</v>
      </c>
      <c r="AR59" s="148">
        <f t="shared" si="9"/>
        <v>0</v>
      </c>
      <c r="AS59" s="148">
        <f t="shared" si="23"/>
        <v>0</v>
      </c>
      <c r="AT59" s="148">
        <f t="shared" si="24"/>
        <v>0</v>
      </c>
    </row>
    <row r="60" spans="1:46">
      <c r="A60" s="21">
        <f t="shared" si="10"/>
        <v>52</v>
      </c>
      <c r="B60" s="29"/>
      <c r="C60" s="61"/>
      <c r="D60" s="34">
        <f t="shared" si="2"/>
        <v>0</v>
      </c>
      <c r="E60" s="17"/>
      <c r="F60" s="19"/>
      <c r="G60" s="18"/>
      <c r="H60" s="18"/>
      <c r="I60" s="18"/>
      <c r="J60" s="18"/>
      <c r="K60" s="60">
        <f t="shared" si="3"/>
        <v>0</v>
      </c>
      <c r="L60" s="17"/>
      <c r="M60" s="20">
        <f>IF(U60=0,0,SUM($U$9:U60))</f>
        <v>0</v>
      </c>
      <c r="N60" s="18"/>
      <c r="O60" s="18"/>
      <c r="P60" s="18"/>
      <c r="Q60" s="137">
        <f t="shared" si="4"/>
        <v>0</v>
      </c>
      <c r="R60" s="137">
        <f t="shared" si="5"/>
        <v>0</v>
      </c>
      <c r="S60" s="122"/>
      <c r="T60" s="139">
        <f>IFERROR(VLOOKUP(E60,マスタ!$F$4:$H$19,3,0),0)</f>
        <v>0</v>
      </c>
      <c r="U60" s="139">
        <f>IFERROR(VLOOKUP(L60,マスタ!$J$4:$L$19,3,0),0)</f>
        <v>0</v>
      </c>
      <c r="V60" s="140">
        <f>IFERROR(VLOOKUP($B60,'相場&amp;ウオレット'!$A$4:$H$53,2,0),0)</f>
        <v>0</v>
      </c>
      <c r="W60" s="140">
        <f>IFERROR(VLOOKUP($B60,'相場&amp;ウオレット'!$A$4:$H$53,3,0),0)</f>
        <v>0</v>
      </c>
      <c r="X60" s="140">
        <f>IFERROR(VLOOKUP($B60,'相場&amp;ウオレット'!$A$4:$H$53,4,0),0)</f>
        <v>0</v>
      </c>
      <c r="Y60" s="140">
        <f>IFERROR(VLOOKUP($B60,'相場&amp;ウオレット'!$A$4:$H$53,5,0),0)</f>
        <v>0</v>
      </c>
      <c r="Z60" s="141" t="str">
        <f t="shared" si="6"/>
        <v>_</v>
      </c>
      <c r="AA60" s="142" t="str">
        <f t="shared" si="7"/>
        <v>_</v>
      </c>
      <c r="AB60" s="143">
        <f>IFERROR(IF(C60="両替",1,VLOOKUP(E60,マスタ!$F$4:$G$19,2,0)),0)</f>
        <v>0</v>
      </c>
      <c r="AC60" s="143">
        <f t="shared" si="11"/>
        <v>0</v>
      </c>
      <c r="AD60" s="143">
        <f t="shared" si="12"/>
        <v>0</v>
      </c>
      <c r="AE60" s="143">
        <f t="shared" si="13"/>
        <v>0</v>
      </c>
      <c r="AF60" s="143">
        <f t="shared" si="14"/>
        <v>0</v>
      </c>
      <c r="AG60" s="143">
        <f t="shared" si="15"/>
        <v>0</v>
      </c>
      <c r="AH60" s="143">
        <f t="shared" si="16"/>
        <v>0</v>
      </c>
      <c r="AI60" s="143">
        <f t="shared" si="8"/>
        <v>0</v>
      </c>
      <c r="AJ60" s="143">
        <f>IFERROR(VLOOKUP(F60,資産!$A$5:$G$10000,7,0),0)</f>
        <v>0</v>
      </c>
      <c r="AK60" s="142">
        <f>IF(C60="両替",1,IFERROR(VLOOKUP(L60,マスタ!$J$4:$L$19,2,0),0))</f>
        <v>0</v>
      </c>
      <c r="AL60" s="148">
        <f t="shared" si="17"/>
        <v>0</v>
      </c>
      <c r="AM60" s="148">
        <f t="shared" si="18"/>
        <v>0</v>
      </c>
      <c r="AN60" s="148">
        <f t="shared" si="19"/>
        <v>0</v>
      </c>
      <c r="AO60" s="148">
        <f t="shared" si="20"/>
        <v>0</v>
      </c>
      <c r="AP60" s="148">
        <f t="shared" si="21"/>
        <v>0</v>
      </c>
      <c r="AQ60" s="148">
        <f t="shared" si="22"/>
        <v>0</v>
      </c>
      <c r="AR60" s="148">
        <f t="shared" si="9"/>
        <v>0</v>
      </c>
      <c r="AS60" s="148">
        <f t="shared" si="23"/>
        <v>0</v>
      </c>
      <c r="AT60" s="148">
        <f t="shared" si="24"/>
        <v>0</v>
      </c>
    </row>
    <row r="61" spans="1:46">
      <c r="A61" s="21">
        <f t="shared" si="10"/>
        <v>53</v>
      </c>
      <c r="B61" s="29"/>
      <c r="C61" s="61"/>
      <c r="D61" s="34">
        <f t="shared" si="2"/>
        <v>0</v>
      </c>
      <c r="E61" s="17"/>
      <c r="F61" s="19"/>
      <c r="G61" s="18"/>
      <c r="H61" s="18"/>
      <c r="I61" s="18"/>
      <c r="J61" s="18"/>
      <c r="K61" s="60">
        <f t="shared" si="3"/>
        <v>0</v>
      </c>
      <c r="L61" s="17"/>
      <c r="M61" s="20">
        <f>IF(U61=0,0,SUM($U$9:U61))</f>
        <v>0</v>
      </c>
      <c r="N61" s="18"/>
      <c r="O61" s="18"/>
      <c r="P61" s="18"/>
      <c r="Q61" s="137">
        <f t="shared" si="4"/>
        <v>0</v>
      </c>
      <c r="R61" s="137">
        <f t="shared" si="5"/>
        <v>0</v>
      </c>
      <c r="S61" s="122"/>
      <c r="T61" s="139">
        <f>IFERROR(VLOOKUP(E61,マスタ!$F$4:$H$19,3,0),0)</f>
        <v>0</v>
      </c>
      <c r="U61" s="139">
        <f>IFERROR(VLOOKUP(L61,マスタ!$J$4:$L$19,3,0),0)</f>
        <v>0</v>
      </c>
      <c r="V61" s="140">
        <f>IFERROR(VLOOKUP($B61,'相場&amp;ウオレット'!$A$4:$H$53,2,0),0)</f>
        <v>0</v>
      </c>
      <c r="W61" s="140">
        <f>IFERROR(VLOOKUP($B61,'相場&amp;ウオレット'!$A$4:$H$53,3,0),0)</f>
        <v>0</v>
      </c>
      <c r="X61" s="140">
        <f>IFERROR(VLOOKUP($B61,'相場&amp;ウオレット'!$A$4:$H$53,4,0),0)</f>
        <v>0</v>
      </c>
      <c r="Y61" s="140">
        <f>IFERROR(VLOOKUP($B61,'相場&amp;ウオレット'!$A$4:$H$53,5,0),0)</f>
        <v>0</v>
      </c>
      <c r="Z61" s="141" t="str">
        <f t="shared" si="6"/>
        <v>_</v>
      </c>
      <c r="AA61" s="142" t="str">
        <f t="shared" si="7"/>
        <v>_</v>
      </c>
      <c r="AB61" s="143">
        <f>IFERROR(IF(C61="両替",1,VLOOKUP(E61,マスタ!$F$4:$G$19,2,0)),0)</f>
        <v>0</v>
      </c>
      <c r="AC61" s="143">
        <f t="shared" si="11"/>
        <v>0</v>
      </c>
      <c r="AD61" s="143">
        <f t="shared" si="12"/>
        <v>0</v>
      </c>
      <c r="AE61" s="143">
        <f t="shared" si="13"/>
        <v>0</v>
      </c>
      <c r="AF61" s="143">
        <f t="shared" si="14"/>
        <v>0</v>
      </c>
      <c r="AG61" s="143">
        <f t="shared" si="15"/>
        <v>0</v>
      </c>
      <c r="AH61" s="143">
        <f t="shared" si="16"/>
        <v>0</v>
      </c>
      <c r="AI61" s="143">
        <f t="shared" si="8"/>
        <v>0</v>
      </c>
      <c r="AJ61" s="143">
        <f>IFERROR(VLOOKUP(F61,資産!$A$5:$G$10000,7,0),0)</f>
        <v>0</v>
      </c>
      <c r="AK61" s="142">
        <f>IF(C61="両替",1,IFERROR(VLOOKUP(L61,マスタ!$J$4:$L$19,2,0),0))</f>
        <v>0</v>
      </c>
      <c r="AL61" s="148">
        <f t="shared" si="17"/>
        <v>0</v>
      </c>
      <c r="AM61" s="148">
        <f t="shared" si="18"/>
        <v>0</v>
      </c>
      <c r="AN61" s="148">
        <f t="shared" si="19"/>
        <v>0</v>
      </c>
      <c r="AO61" s="148">
        <f t="shared" si="20"/>
        <v>0</v>
      </c>
      <c r="AP61" s="148">
        <f t="shared" si="21"/>
        <v>0</v>
      </c>
      <c r="AQ61" s="148">
        <f t="shared" si="22"/>
        <v>0</v>
      </c>
      <c r="AR61" s="148">
        <f t="shared" si="9"/>
        <v>0</v>
      </c>
      <c r="AS61" s="148">
        <f t="shared" si="23"/>
        <v>0</v>
      </c>
      <c r="AT61" s="148">
        <f t="shared" si="24"/>
        <v>0</v>
      </c>
    </row>
    <row r="62" spans="1:46">
      <c r="A62" s="21">
        <f t="shared" si="10"/>
        <v>54</v>
      </c>
      <c r="B62" s="29"/>
      <c r="C62" s="61"/>
      <c r="D62" s="34">
        <f t="shared" si="2"/>
        <v>0</v>
      </c>
      <c r="E62" s="17"/>
      <c r="F62" s="19"/>
      <c r="G62" s="18"/>
      <c r="H62" s="18"/>
      <c r="I62" s="18"/>
      <c r="J62" s="18"/>
      <c r="K62" s="60">
        <f t="shared" si="3"/>
        <v>0</v>
      </c>
      <c r="L62" s="17"/>
      <c r="M62" s="20">
        <f>IF(U62=0,0,SUM($U$9:U62))</f>
        <v>0</v>
      </c>
      <c r="N62" s="18"/>
      <c r="O62" s="18"/>
      <c r="P62" s="18"/>
      <c r="Q62" s="137">
        <f t="shared" si="4"/>
        <v>0</v>
      </c>
      <c r="R62" s="137">
        <f t="shared" si="5"/>
        <v>0</v>
      </c>
      <c r="S62" s="122"/>
      <c r="T62" s="139">
        <f>IFERROR(VLOOKUP(E62,マスタ!$F$4:$H$19,3,0),0)</f>
        <v>0</v>
      </c>
      <c r="U62" s="139">
        <f>IFERROR(VLOOKUP(L62,マスタ!$J$4:$L$19,3,0),0)</f>
        <v>0</v>
      </c>
      <c r="V62" s="140">
        <f>IFERROR(VLOOKUP($B62,'相場&amp;ウオレット'!$A$4:$H$53,2,0),0)</f>
        <v>0</v>
      </c>
      <c r="W62" s="140">
        <f>IFERROR(VLOOKUP($B62,'相場&amp;ウオレット'!$A$4:$H$53,3,0),0)</f>
        <v>0</v>
      </c>
      <c r="X62" s="140">
        <f>IFERROR(VLOOKUP($B62,'相場&amp;ウオレット'!$A$4:$H$53,4,0),0)</f>
        <v>0</v>
      </c>
      <c r="Y62" s="140">
        <f>IFERROR(VLOOKUP($B62,'相場&amp;ウオレット'!$A$4:$H$53,5,0),0)</f>
        <v>0</v>
      </c>
      <c r="Z62" s="141" t="str">
        <f t="shared" si="6"/>
        <v>_</v>
      </c>
      <c r="AA62" s="142" t="str">
        <f t="shared" si="7"/>
        <v>_</v>
      </c>
      <c r="AB62" s="143">
        <f>IFERROR(IF(C62="両替",1,VLOOKUP(E62,マスタ!$F$4:$G$19,2,0)),0)</f>
        <v>0</v>
      </c>
      <c r="AC62" s="143">
        <f t="shared" si="11"/>
        <v>0</v>
      </c>
      <c r="AD62" s="143">
        <f t="shared" si="12"/>
        <v>0</v>
      </c>
      <c r="AE62" s="143">
        <f t="shared" si="13"/>
        <v>0</v>
      </c>
      <c r="AF62" s="143">
        <f t="shared" si="14"/>
        <v>0</v>
      </c>
      <c r="AG62" s="143">
        <f t="shared" si="15"/>
        <v>0</v>
      </c>
      <c r="AH62" s="143">
        <f t="shared" si="16"/>
        <v>0</v>
      </c>
      <c r="AI62" s="143">
        <f t="shared" si="8"/>
        <v>0</v>
      </c>
      <c r="AJ62" s="143">
        <f>IFERROR(VLOOKUP(F62,資産!$A$5:$G$10000,7,0),0)</f>
        <v>0</v>
      </c>
      <c r="AK62" s="142">
        <f>IF(C62="両替",1,IFERROR(VLOOKUP(L62,マスタ!$J$4:$L$19,2,0),0))</f>
        <v>0</v>
      </c>
      <c r="AL62" s="148">
        <f t="shared" si="17"/>
        <v>0</v>
      </c>
      <c r="AM62" s="148">
        <f t="shared" si="18"/>
        <v>0</v>
      </c>
      <c r="AN62" s="148">
        <f t="shared" si="19"/>
        <v>0</v>
      </c>
      <c r="AO62" s="148">
        <f t="shared" si="20"/>
        <v>0</v>
      </c>
      <c r="AP62" s="148">
        <f t="shared" si="21"/>
        <v>0</v>
      </c>
      <c r="AQ62" s="148">
        <f t="shared" si="22"/>
        <v>0</v>
      </c>
      <c r="AR62" s="148">
        <f t="shared" si="9"/>
        <v>0</v>
      </c>
      <c r="AS62" s="148">
        <f t="shared" si="23"/>
        <v>0</v>
      </c>
      <c r="AT62" s="148">
        <f t="shared" si="24"/>
        <v>0</v>
      </c>
    </row>
    <row r="63" spans="1:46">
      <c r="A63" s="21">
        <f t="shared" si="10"/>
        <v>55</v>
      </c>
      <c r="B63" s="29"/>
      <c r="C63" s="61"/>
      <c r="D63" s="34">
        <f t="shared" si="2"/>
        <v>0</v>
      </c>
      <c r="E63" s="17"/>
      <c r="F63" s="19"/>
      <c r="G63" s="18"/>
      <c r="H63" s="18"/>
      <c r="I63" s="18"/>
      <c r="J63" s="18"/>
      <c r="K63" s="60">
        <f t="shared" si="3"/>
        <v>0</v>
      </c>
      <c r="L63" s="17"/>
      <c r="M63" s="20">
        <f>IF(U63=0,0,SUM($U$9:U63))</f>
        <v>0</v>
      </c>
      <c r="N63" s="18"/>
      <c r="O63" s="18"/>
      <c r="P63" s="18"/>
      <c r="Q63" s="137">
        <f t="shared" si="4"/>
        <v>0</v>
      </c>
      <c r="R63" s="137">
        <f t="shared" si="5"/>
        <v>0</v>
      </c>
      <c r="S63" s="122"/>
      <c r="T63" s="139">
        <f>IFERROR(VLOOKUP(E63,マスタ!$F$4:$H$19,3,0),0)</f>
        <v>0</v>
      </c>
      <c r="U63" s="139">
        <f>IFERROR(VLOOKUP(L63,マスタ!$J$4:$L$19,3,0),0)</f>
        <v>0</v>
      </c>
      <c r="V63" s="140">
        <f>IFERROR(VLOOKUP($B63,'相場&amp;ウオレット'!$A$4:$H$53,2,0),0)</f>
        <v>0</v>
      </c>
      <c r="W63" s="140">
        <f>IFERROR(VLOOKUP($B63,'相場&amp;ウオレット'!$A$4:$H$53,3,0),0)</f>
        <v>0</v>
      </c>
      <c r="X63" s="140">
        <f>IFERROR(VLOOKUP($B63,'相場&amp;ウオレット'!$A$4:$H$53,4,0),0)</f>
        <v>0</v>
      </c>
      <c r="Y63" s="140">
        <f>IFERROR(VLOOKUP($B63,'相場&amp;ウオレット'!$A$4:$H$53,5,0),0)</f>
        <v>0</v>
      </c>
      <c r="Z63" s="141" t="str">
        <f t="shared" si="6"/>
        <v>_</v>
      </c>
      <c r="AA63" s="142" t="str">
        <f t="shared" si="7"/>
        <v>_</v>
      </c>
      <c r="AB63" s="143">
        <f>IFERROR(IF(C63="両替",1,VLOOKUP(E63,マスタ!$F$4:$G$19,2,0)),0)</f>
        <v>0</v>
      </c>
      <c r="AC63" s="143">
        <f t="shared" si="11"/>
        <v>0</v>
      </c>
      <c r="AD63" s="143">
        <f t="shared" si="12"/>
        <v>0</v>
      </c>
      <c r="AE63" s="143">
        <f t="shared" si="13"/>
        <v>0</v>
      </c>
      <c r="AF63" s="143">
        <f t="shared" si="14"/>
        <v>0</v>
      </c>
      <c r="AG63" s="143">
        <f t="shared" si="15"/>
        <v>0</v>
      </c>
      <c r="AH63" s="143">
        <f t="shared" si="16"/>
        <v>0</v>
      </c>
      <c r="AI63" s="143">
        <f t="shared" si="8"/>
        <v>0</v>
      </c>
      <c r="AJ63" s="143">
        <f>IFERROR(VLOOKUP(F63,資産!$A$5:$G$10000,7,0),0)</f>
        <v>0</v>
      </c>
      <c r="AK63" s="142">
        <f>IF(C63="両替",1,IFERROR(VLOOKUP(L63,マスタ!$J$4:$L$19,2,0),0))</f>
        <v>0</v>
      </c>
      <c r="AL63" s="148">
        <f t="shared" si="17"/>
        <v>0</v>
      </c>
      <c r="AM63" s="148">
        <f t="shared" si="18"/>
        <v>0</v>
      </c>
      <c r="AN63" s="148">
        <f t="shared" si="19"/>
        <v>0</v>
      </c>
      <c r="AO63" s="148">
        <f t="shared" si="20"/>
        <v>0</v>
      </c>
      <c r="AP63" s="148">
        <f t="shared" si="21"/>
        <v>0</v>
      </c>
      <c r="AQ63" s="148">
        <f t="shared" si="22"/>
        <v>0</v>
      </c>
      <c r="AR63" s="148">
        <f t="shared" si="9"/>
        <v>0</v>
      </c>
      <c r="AS63" s="148">
        <f t="shared" si="23"/>
        <v>0</v>
      </c>
      <c r="AT63" s="148">
        <f t="shared" si="24"/>
        <v>0</v>
      </c>
    </row>
    <row r="64" spans="1:46">
      <c r="A64" s="21">
        <f t="shared" si="10"/>
        <v>56</v>
      </c>
      <c r="B64" s="29"/>
      <c r="C64" s="61"/>
      <c r="D64" s="34">
        <f t="shared" si="2"/>
        <v>0</v>
      </c>
      <c r="E64" s="17"/>
      <c r="F64" s="19"/>
      <c r="G64" s="18"/>
      <c r="H64" s="18"/>
      <c r="I64" s="18"/>
      <c r="J64" s="18"/>
      <c r="K64" s="60">
        <f t="shared" si="3"/>
        <v>0</v>
      </c>
      <c r="L64" s="17"/>
      <c r="M64" s="20">
        <f>IF(U64=0,0,SUM($U$9:U64))</f>
        <v>0</v>
      </c>
      <c r="N64" s="18"/>
      <c r="O64" s="18"/>
      <c r="P64" s="18"/>
      <c r="Q64" s="137">
        <f t="shared" si="4"/>
        <v>0</v>
      </c>
      <c r="R64" s="137">
        <f t="shared" si="5"/>
        <v>0</v>
      </c>
      <c r="S64" s="122"/>
      <c r="T64" s="139">
        <f>IFERROR(VLOOKUP(E64,マスタ!$F$4:$H$19,3,0),0)</f>
        <v>0</v>
      </c>
      <c r="U64" s="139">
        <f>IFERROR(VLOOKUP(L64,マスタ!$J$4:$L$19,3,0),0)</f>
        <v>0</v>
      </c>
      <c r="V64" s="140">
        <f>IFERROR(VLOOKUP($B64,'相場&amp;ウオレット'!$A$4:$H$53,2,0),0)</f>
        <v>0</v>
      </c>
      <c r="W64" s="140">
        <f>IFERROR(VLOOKUP($B64,'相場&amp;ウオレット'!$A$4:$H$53,3,0),0)</f>
        <v>0</v>
      </c>
      <c r="X64" s="140">
        <f>IFERROR(VLOOKUP($B64,'相場&amp;ウオレット'!$A$4:$H$53,4,0),0)</f>
        <v>0</v>
      </c>
      <c r="Y64" s="140">
        <f>IFERROR(VLOOKUP($B64,'相場&amp;ウオレット'!$A$4:$H$53,5,0),0)</f>
        <v>0</v>
      </c>
      <c r="Z64" s="141" t="str">
        <f t="shared" si="6"/>
        <v>_</v>
      </c>
      <c r="AA64" s="142" t="str">
        <f t="shared" si="7"/>
        <v>_</v>
      </c>
      <c r="AB64" s="143">
        <f>IFERROR(IF(C64="両替",1,VLOOKUP(E64,マスタ!$F$4:$G$19,2,0)),0)</f>
        <v>0</v>
      </c>
      <c r="AC64" s="143">
        <f t="shared" si="11"/>
        <v>0</v>
      </c>
      <c r="AD64" s="143">
        <f t="shared" si="12"/>
        <v>0</v>
      </c>
      <c r="AE64" s="143">
        <f t="shared" si="13"/>
        <v>0</v>
      </c>
      <c r="AF64" s="143">
        <f t="shared" si="14"/>
        <v>0</v>
      </c>
      <c r="AG64" s="143">
        <f t="shared" si="15"/>
        <v>0</v>
      </c>
      <c r="AH64" s="143">
        <f t="shared" si="16"/>
        <v>0</v>
      </c>
      <c r="AI64" s="143">
        <f t="shared" si="8"/>
        <v>0</v>
      </c>
      <c r="AJ64" s="143">
        <f>IFERROR(VLOOKUP(F64,資産!$A$5:$G$10000,7,0),0)</f>
        <v>0</v>
      </c>
      <c r="AK64" s="142">
        <f>IF(C64="両替",1,IFERROR(VLOOKUP(L64,マスタ!$J$4:$L$19,2,0),0))</f>
        <v>0</v>
      </c>
      <c r="AL64" s="148">
        <f t="shared" si="17"/>
        <v>0</v>
      </c>
      <c r="AM64" s="148">
        <f t="shared" si="18"/>
        <v>0</v>
      </c>
      <c r="AN64" s="148">
        <f t="shared" si="19"/>
        <v>0</v>
      </c>
      <c r="AO64" s="148">
        <f t="shared" si="20"/>
        <v>0</v>
      </c>
      <c r="AP64" s="148">
        <f t="shared" si="21"/>
        <v>0</v>
      </c>
      <c r="AQ64" s="148">
        <f t="shared" si="22"/>
        <v>0</v>
      </c>
      <c r="AR64" s="148">
        <f t="shared" si="9"/>
        <v>0</v>
      </c>
      <c r="AS64" s="148">
        <f t="shared" si="23"/>
        <v>0</v>
      </c>
      <c r="AT64" s="148">
        <f t="shared" si="24"/>
        <v>0</v>
      </c>
    </row>
    <row r="65" spans="1:46">
      <c r="A65" s="21">
        <f t="shared" si="10"/>
        <v>57</v>
      </c>
      <c r="B65" s="29"/>
      <c r="C65" s="61"/>
      <c r="D65" s="34">
        <f t="shared" si="2"/>
        <v>0</v>
      </c>
      <c r="E65" s="17"/>
      <c r="F65" s="19"/>
      <c r="G65" s="18"/>
      <c r="H65" s="18"/>
      <c r="I65" s="18"/>
      <c r="J65" s="18"/>
      <c r="K65" s="60">
        <f t="shared" si="3"/>
        <v>0</v>
      </c>
      <c r="L65" s="17"/>
      <c r="M65" s="20">
        <f>IF(U65=0,0,SUM($U$9:U65))</f>
        <v>0</v>
      </c>
      <c r="N65" s="18"/>
      <c r="O65" s="18"/>
      <c r="P65" s="18"/>
      <c r="Q65" s="137">
        <f t="shared" si="4"/>
        <v>0</v>
      </c>
      <c r="R65" s="137">
        <f t="shared" si="5"/>
        <v>0</v>
      </c>
      <c r="S65" s="122"/>
      <c r="T65" s="139">
        <f>IFERROR(VLOOKUP(E65,マスタ!$F$4:$H$19,3,0),0)</f>
        <v>0</v>
      </c>
      <c r="U65" s="139">
        <f>IFERROR(VLOOKUP(L65,マスタ!$J$4:$L$19,3,0),0)</f>
        <v>0</v>
      </c>
      <c r="V65" s="140">
        <f>IFERROR(VLOOKUP($B65,'相場&amp;ウオレット'!$A$4:$H$53,2,0),0)</f>
        <v>0</v>
      </c>
      <c r="W65" s="140">
        <f>IFERROR(VLOOKUP($B65,'相場&amp;ウオレット'!$A$4:$H$53,3,0),0)</f>
        <v>0</v>
      </c>
      <c r="X65" s="140">
        <f>IFERROR(VLOOKUP($B65,'相場&amp;ウオレット'!$A$4:$H$53,4,0),0)</f>
        <v>0</v>
      </c>
      <c r="Y65" s="140">
        <f>IFERROR(VLOOKUP($B65,'相場&amp;ウオレット'!$A$4:$H$53,5,0),0)</f>
        <v>0</v>
      </c>
      <c r="Z65" s="141" t="str">
        <f t="shared" si="6"/>
        <v>_</v>
      </c>
      <c r="AA65" s="142" t="str">
        <f t="shared" si="7"/>
        <v>_</v>
      </c>
      <c r="AB65" s="143">
        <f>IFERROR(IF(C65="両替",1,VLOOKUP(E65,マスタ!$F$4:$G$19,2,0)),0)</f>
        <v>0</v>
      </c>
      <c r="AC65" s="143">
        <f t="shared" si="11"/>
        <v>0</v>
      </c>
      <c r="AD65" s="143">
        <f t="shared" si="12"/>
        <v>0</v>
      </c>
      <c r="AE65" s="143">
        <f t="shared" si="13"/>
        <v>0</v>
      </c>
      <c r="AF65" s="143">
        <f t="shared" si="14"/>
        <v>0</v>
      </c>
      <c r="AG65" s="143">
        <f t="shared" si="15"/>
        <v>0</v>
      </c>
      <c r="AH65" s="143">
        <f t="shared" si="16"/>
        <v>0</v>
      </c>
      <c r="AI65" s="143">
        <f t="shared" si="8"/>
        <v>0</v>
      </c>
      <c r="AJ65" s="143">
        <f>IFERROR(VLOOKUP(F65,資産!$A$5:$G$10000,7,0),0)</f>
        <v>0</v>
      </c>
      <c r="AK65" s="142">
        <f>IF(C65="両替",1,IFERROR(VLOOKUP(L65,マスタ!$J$4:$L$19,2,0),0))</f>
        <v>0</v>
      </c>
      <c r="AL65" s="148">
        <f t="shared" si="17"/>
        <v>0</v>
      </c>
      <c r="AM65" s="148">
        <f t="shared" si="18"/>
        <v>0</v>
      </c>
      <c r="AN65" s="148">
        <f t="shared" si="19"/>
        <v>0</v>
      </c>
      <c r="AO65" s="148">
        <f t="shared" si="20"/>
        <v>0</v>
      </c>
      <c r="AP65" s="148">
        <f t="shared" si="21"/>
        <v>0</v>
      </c>
      <c r="AQ65" s="148">
        <f t="shared" si="22"/>
        <v>0</v>
      </c>
      <c r="AR65" s="148">
        <f t="shared" si="9"/>
        <v>0</v>
      </c>
      <c r="AS65" s="148">
        <f t="shared" si="23"/>
        <v>0</v>
      </c>
      <c r="AT65" s="148">
        <f t="shared" si="24"/>
        <v>0</v>
      </c>
    </row>
    <row r="66" spans="1:46">
      <c r="A66" s="21">
        <f t="shared" si="10"/>
        <v>58</v>
      </c>
      <c r="B66" s="29"/>
      <c r="C66" s="61"/>
      <c r="D66" s="34">
        <f t="shared" si="2"/>
        <v>0</v>
      </c>
      <c r="E66" s="17"/>
      <c r="F66" s="19"/>
      <c r="G66" s="18"/>
      <c r="H66" s="18"/>
      <c r="I66" s="18"/>
      <c r="J66" s="18"/>
      <c r="K66" s="60">
        <f t="shared" si="3"/>
        <v>0</v>
      </c>
      <c r="L66" s="17"/>
      <c r="M66" s="20">
        <f>IF(U66=0,0,SUM($U$9:U66))</f>
        <v>0</v>
      </c>
      <c r="N66" s="18"/>
      <c r="O66" s="18"/>
      <c r="P66" s="18"/>
      <c r="Q66" s="137">
        <f t="shared" si="4"/>
        <v>0</v>
      </c>
      <c r="R66" s="137">
        <f t="shared" si="5"/>
        <v>0</v>
      </c>
      <c r="S66" s="122"/>
      <c r="T66" s="139">
        <f>IFERROR(VLOOKUP(E66,マスタ!$F$4:$H$19,3,0),0)</f>
        <v>0</v>
      </c>
      <c r="U66" s="139">
        <f>IFERROR(VLOOKUP(L66,マスタ!$J$4:$L$19,3,0),0)</f>
        <v>0</v>
      </c>
      <c r="V66" s="140">
        <f>IFERROR(VLOOKUP($B66,'相場&amp;ウオレット'!$A$4:$H$53,2,0),0)</f>
        <v>0</v>
      </c>
      <c r="W66" s="140">
        <f>IFERROR(VLOOKUP($B66,'相場&amp;ウオレット'!$A$4:$H$53,3,0),0)</f>
        <v>0</v>
      </c>
      <c r="X66" s="140">
        <f>IFERROR(VLOOKUP($B66,'相場&amp;ウオレット'!$A$4:$H$53,4,0),0)</f>
        <v>0</v>
      </c>
      <c r="Y66" s="140">
        <f>IFERROR(VLOOKUP($B66,'相場&amp;ウオレット'!$A$4:$H$53,5,0),0)</f>
        <v>0</v>
      </c>
      <c r="Z66" s="141" t="str">
        <f t="shared" si="6"/>
        <v>_</v>
      </c>
      <c r="AA66" s="142" t="str">
        <f t="shared" si="7"/>
        <v>_</v>
      </c>
      <c r="AB66" s="143">
        <f>IFERROR(IF(C66="両替",1,VLOOKUP(E66,マスタ!$F$4:$G$19,2,0)),0)</f>
        <v>0</v>
      </c>
      <c r="AC66" s="143">
        <f t="shared" si="11"/>
        <v>0</v>
      </c>
      <c r="AD66" s="143">
        <f t="shared" si="12"/>
        <v>0</v>
      </c>
      <c r="AE66" s="143">
        <f t="shared" si="13"/>
        <v>0</v>
      </c>
      <c r="AF66" s="143">
        <f t="shared" si="14"/>
        <v>0</v>
      </c>
      <c r="AG66" s="143">
        <f t="shared" si="15"/>
        <v>0</v>
      </c>
      <c r="AH66" s="143">
        <f t="shared" si="16"/>
        <v>0</v>
      </c>
      <c r="AI66" s="143">
        <f t="shared" si="8"/>
        <v>0</v>
      </c>
      <c r="AJ66" s="143">
        <f>IFERROR(VLOOKUP(F66,資産!$A$5:$G$10000,7,0),0)</f>
        <v>0</v>
      </c>
      <c r="AK66" s="142">
        <f>IF(C66="両替",1,IFERROR(VLOOKUP(L66,マスタ!$J$4:$L$19,2,0),0))</f>
        <v>0</v>
      </c>
      <c r="AL66" s="148">
        <f t="shared" si="17"/>
        <v>0</v>
      </c>
      <c r="AM66" s="148">
        <f t="shared" si="18"/>
        <v>0</v>
      </c>
      <c r="AN66" s="148">
        <f t="shared" si="19"/>
        <v>0</v>
      </c>
      <c r="AO66" s="148">
        <f t="shared" si="20"/>
        <v>0</v>
      </c>
      <c r="AP66" s="148">
        <f t="shared" si="21"/>
        <v>0</v>
      </c>
      <c r="AQ66" s="148">
        <f t="shared" si="22"/>
        <v>0</v>
      </c>
      <c r="AR66" s="148">
        <f t="shared" si="9"/>
        <v>0</v>
      </c>
      <c r="AS66" s="148">
        <f t="shared" si="23"/>
        <v>0</v>
      </c>
      <c r="AT66" s="148">
        <f t="shared" si="24"/>
        <v>0</v>
      </c>
    </row>
    <row r="67" spans="1:46">
      <c r="A67" s="21">
        <f t="shared" si="10"/>
        <v>59</v>
      </c>
      <c r="B67" s="29"/>
      <c r="C67" s="61"/>
      <c r="D67" s="34">
        <f t="shared" si="2"/>
        <v>0</v>
      </c>
      <c r="E67" s="17"/>
      <c r="F67" s="19"/>
      <c r="G67" s="18"/>
      <c r="H67" s="18"/>
      <c r="I67" s="18"/>
      <c r="J67" s="18"/>
      <c r="K67" s="60">
        <f t="shared" si="3"/>
        <v>0</v>
      </c>
      <c r="L67" s="17"/>
      <c r="M67" s="20">
        <f>IF(U67=0,0,SUM($U$9:U67))</f>
        <v>0</v>
      </c>
      <c r="N67" s="18"/>
      <c r="O67" s="18"/>
      <c r="P67" s="18"/>
      <c r="Q67" s="137">
        <f t="shared" si="4"/>
        <v>0</v>
      </c>
      <c r="R67" s="137">
        <f t="shared" si="5"/>
        <v>0</v>
      </c>
      <c r="S67" s="122"/>
      <c r="T67" s="139">
        <f>IFERROR(VLOOKUP(E67,マスタ!$F$4:$H$19,3,0),0)</f>
        <v>0</v>
      </c>
      <c r="U67" s="139">
        <f>IFERROR(VLOOKUP(L67,マスタ!$J$4:$L$19,3,0),0)</f>
        <v>0</v>
      </c>
      <c r="V67" s="140">
        <f>IFERROR(VLOOKUP($B67,'相場&amp;ウオレット'!$A$4:$H$53,2,0),0)</f>
        <v>0</v>
      </c>
      <c r="W67" s="140">
        <f>IFERROR(VLOOKUP($B67,'相場&amp;ウオレット'!$A$4:$H$53,3,0),0)</f>
        <v>0</v>
      </c>
      <c r="X67" s="140">
        <f>IFERROR(VLOOKUP($B67,'相場&amp;ウオレット'!$A$4:$H$53,4,0),0)</f>
        <v>0</v>
      </c>
      <c r="Y67" s="140">
        <f>IFERROR(VLOOKUP($B67,'相場&amp;ウオレット'!$A$4:$H$53,5,0),0)</f>
        <v>0</v>
      </c>
      <c r="Z67" s="141" t="str">
        <f t="shared" si="6"/>
        <v>_</v>
      </c>
      <c r="AA67" s="142" t="str">
        <f t="shared" si="7"/>
        <v>_</v>
      </c>
      <c r="AB67" s="143">
        <f>IFERROR(IF(C67="両替",1,VLOOKUP(E67,マスタ!$F$4:$G$19,2,0)),0)</f>
        <v>0</v>
      </c>
      <c r="AC67" s="143">
        <f t="shared" si="11"/>
        <v>0</v>
      </c>
      <c r="AD67" s="143">
        <f t="shared" si="12"/>
        <v>0</v>
      </c>
      <c r="AE67" s="143">
        <f t="shared" si="13"/>
        <v>0</v>
      </c>
      <c r="AF67" s="143">
        <f t="shared" si="14"/>
        <v>0</v>
      </c>
      <c r="AG67" s="143">
        <f t="shared" si="15"/>
        <v>0</v>
      </c>
      <c r="AH67" s="143">
        <f t="shared" si="16"/>
        <v>0</v>
      </c>
      <c r="AI67" s="143">
        <f t="shared" si="8"/>
        <v>0</v>
      </c>
      <c r="AJ67" s="143">
        <f>IFERROR(VLOOKUP(F67,資産!$A$5:$G$10000,7,0),0)</f>
        <v>0</v>
      </c>
      <c r="AK67" s="142">
        <f>IF(C67="両替",1,IFERROR(VLOOKUP(L67,マスタ!$J$4:$L$19,2,0),0))</f>
        <v>0</v>
      </c>
      <c r="AL67" s="148">
        <f t="shared" si="17"/>
        <v>0</v>
      </c>
      <c r="AM67" s="148">
        <f t="shared" si="18"/>
        <v>0</v>
      </c>
      <c r="AN67" s="148">
        <f t="shared" si="19"/>
        <v>0</v>
      </c>
      <c r="AO67" s="148">
        <f t="shared" si="20"/>
        <v>0</v>
      </c>
      <c r="AP67" s="148">
        <f t="shared" si="21"/>
        <v>0</v>
      </c>
      <c r="AQ67" s="148">
        <f t="shared" si="22"/>
        <v>0</v>
      </c>
      <c r="AR67" s="148">
        <f t="shared" si="9"/>
        <v>0</v>
      </c>
      <c r="AS67" s="148">
        <f t="shared" si="23"/>
        <v>0</v>
      </c>
      <c r="AT67" s="148">
        <f t="shared" si="24"/>
        <v>0</v>
      </c>
    </row>
    <row r="68" spans="1:46">
      <c r="A68" s="21">
        <f t="shared" si="10"/>
        <v>60</v>
      </c>
      <c r="B68" s="29"/>
      <c r="C68" s="61"/>
      <c r="D68" s="34">
        <f t="shared" si="2"/>
        <v>0</v>
      </c>
      <c r="E68" s="17"/>
      <c r="F68" s="19"/>
      <c r="G68" s="18"/>
      <c r="H68" s="18"/>
      <c r="I68" s="18"/>
      <c r="J68" s="18"/>
      <c r="K68" s="60">
        <f t="shared" si="3"/>
        <v>0</v>
      </c>
      <c r="L68" s="17"/>
      <c r="M68" s="20">
        <f>IF(U68=0,0,SUM($U$9:U68))</f>
        <v>0</v>
      </c>
      <c r="N68" s="18"/>
      <c r="O68" s="18"/>
      <c r="P68" s="18"/>
      <c r="Q68" s="137">
        <f t="shared" si="4"/>
        <v>0</v>
      </c>
      <c r="R68" s="137">
        <f t="shared" si="5"/>
        <v>0</v>
      </c>
      <c r="S68" s="122"/>
      <c r="T68" s="139">
        <f>IFERROR(VLOOKUP(E68,マスタ!$F$4:$H$19,3,0),0)</f>
        <v>0</v>
      </c>
      <c r="U68" s="139">
        <f>IFERROR(VLOOKUP(L68,マスタ!$J$4:$L$19,3,0),0)</f>
        <v>0</v>
      </c>
      <c r="V68" s="140">
        <f>IFERROR(VLOOKUP($B68,'相場&amp;ウオレット'!$A$4:$H$53,2,0),0)</f>
        <v>0</v>
      </c>
      <c r="W68" s="140">
        <f>IFERROR(VLOOKUP($B68,'相場&amp;ウオレット'!$A$4:$H$53,3,0),0)</f>
        <v>0</v>
      </c>
      <c r="X68" s="140">
        <f>IFERROR(VLOOKUP($B68,'相場&amp;ウオレット'!$A$4:$H$53,4,0),0)</f>
        <v>0</v>
      </c>
      <c r="Y68" s="140">
        <f>IFERROR(VLOOKUP($B68,'相場&amp;ウオレット'!$A$4:$H$53,5,0),0)</f>
        <v>0</v>
      </c>
      <c r="Z68" s="141" t="str">
        <f t="shared" si="6"/>
        <v>_</v>
      </c>
      <c r="AA68" s="142" t="str">
        <f t="shared" si="7"/>
        <v>_</v>
      </c>
      <c r="AB68" s="143">
        <f>IFERROR(IF(C68="両替",1,VLOOKUP(E68,マスタ!$F$4:$G$19,2,0)),0)</f>
        <v>0</v>
      </c>
      <c r="AC68" s="143">
        <f t="shared" si="11"/>
        <v>0</v>
      </c>
      <c r="AD68" s="143">
        <f t="shared" si="12"/>
        <v>0</v>
      </c>
      <c r="AE68" s="143">
        <f t="shared" si="13"/>
        <v>0</v>
      </c>
      <c r="AF68" s="143">
        <f t="shared" si="14"/>
        <v>0</v>
      </c>
      <c r="AG68" s="143">
        <f t="shared" si="15"/>
        <v>0</v>
      </c>
      <c r="AH68" s="143">
        <f t="shared" si="16"/>
        <v>0</v>
      </c>
      <c r="AI68" s="143">
        <f t="shared" si="8"/>
        <v>0</v>
      </c>
      <c r="AJ68" s="143">
        <f>IFERROR(VLOOKUP(F68,資産!$A$5:$G$10000,7,0),0)</f>
        <v>0</v>
      </c>
      <c r="AK68" s="142">
        <f>IF(C68="両替",1,IFERROR(VLOOKUP(L68,マスタ!$J$4:$L$19,2,0),0))</f>
        <v>0</v>
      </c>
      <c r="AL68" s="148">
        <f t="shared" si="17"/>
        <v>0</v>
      </c>
      <c r="AM68" s="148">
        <f t="shared" si="18"/>
        <v>0</v>
      </c>
      <c r="AN68" s="148">
        <f t="shared" si="19"/>
        <v>0</v>
      </c>
      <c r="AO68" s="148">
        <f t="shared" si="20"/>
        <v>0</v>
      </c>
      <c r="AP68" s="148">
        <f t="shared" si="21"/>
        <v>0</v>
      </c>
      <c r="AQ68" s="148">
        <f t="shared" si="22"/>
        <v>0</v>
      </c>
      <c r="AR68" s="148">
        <f t="shared" si="9"/>
        <v>0</v>
      </c>
      <c r="AS68" s="148">
        <f t="shared" si="23"/>
        <v>0</v>
      </c>
      <c r="AT68" s="148">
        <f t="shared" si="24"/>
        <v>0</v>
      </c>
    </row>
    <row r="69" spans="1:46">
      <c r="A69" s="21">
        <f t="shared" si="10"/>
        <v>61</v>
      </c>
      <c r="B69" s="29"/>
      <c r="C69" s="61"/>
      <c r="D69" s="34">
        <f t="shared" si="2"/>
        <v>0</v>
      </c>
      <c r="E69" s="17"/>
      <c r="F69" s="19"/>
      <c r="G69" s="18"/>
      <c r="H69" s="18"/>
      <c r="I69" s="18"/>
      <c r="J69" s="18"/>
      <c r="K69" s="60">
        <f t="shared" si="3"/>
        <v>0</v>
      </c>
      <c r="L69" s="17"/>
      <c r="M69" s="20">
        <f>IF(U69=0,0,SUM($U$9:U69))</f>
        <v>0</v>
      </c>
      <c r="N69" s="18"/>
      <c r="O69" s="18"/>
      <c r="P69" s="18"/>
      <c r="Q69" s="137">
        <f t="shared" si="4"/>
        <v>0</v>
      </c>
      <c r="R69" s="137">
        <f t="shared" si="5"/>
        <v>0</v>
      </c>
      <c r="S69" s="122"/>
      <c r="T69" s="139">
        <f>IFERROR(VLOOKUP(E69,マスタ!$F$4:$H$19,3,0),0)</f>
        <v>0</v>
      </c>
      <c r="U69" s="139">
        <f>IFERROR(VLOOKUP(L69,マスタ!$J$4:$L$19,3,0),0)</f>
        <v>0</v>
      </c>
      <c r="V69" s="140">
        <f>IFERROR(VLOOKUP($B69,'相場&amp;ウオレット'!$A$4:$H$53,2,0),0)</f>
        <v>0</v>
      </c>
      <c r="W69" s="140">
        <f>IFERROR(VLOOKUP($B69,'相場&amp;ウオレット'!$A$4:$H$53,3,0),0)</f>
        <v>0</v>
      </c>
      <c r="X69" s="140">
        <f>IFERROR(VLOOKUP($B69,'相場&amp;ウオレット'!$A$4:$H$53,4,0),0)</f>
        <v>0</v>
      </c>
      <c r="Y69" s="140">
        <f>IFERROR(VLOOKUP($B69,'相場&amp;ウオレット'!$A$4:$H$53,5,0),0)</f>
        <v>0</v>
      </c>
      <c r="Z69" s="141" t="str">
        <f t="shared" si="6"/>
        <v>_</v>
      </c>
      <c r="AA69" s="142" t="str">
        <f t="shared" si="7"/>
        <v>_</v>
      </c>
      <c r="AB69" s="143">
        <f>IFERROR(IF(C69="両替",1,VLOOKUP(E69,マスタ!$F$4:$G$19,2,0)),0)</f>
        <v>0</v>
      </c>
      <c r="AC69" s="143">
        <f t="shared" si="11"/>
        <v>0</v>
      </c>
      <c r="AD69" s="143">
        <f t="shared" si="12"/>
        <v>0</v>
      </c>
      <c r="AE69" s="143">
        <f t="shared" si="13"/>
        <v>0</v>
      </c>
      <c r="AF69" s="143">
        <f t="shared" si="14"/>
        <v>0</v>
      </c>
      <c r="AG69" s="143">
        <f t="shared" si="15"/>
        <v>0</v>
      </c>
      <c r="AH69" s="143">
        <f t="shared" si="16"/>
        <v>0</v>
      </c>
      <c r="AI69" s="143">
        <f t="shared" si="8"/>
        <v>0</v>
      </c>
      <c r="AJ69" s="143">
        <f>IFERROR(VLOOKUP(F69,資産!$A$5:$G$10000,7,0),0)</f>
        <v>0</v>
      </c>
      <c r="AK69" s="142">
        <f>IF(C69="両替",1,IFERROR(VLOOKUP(L69,マスタ!$J$4:$L$19,2,0),0))</f>
        <v>0</v>
      </c>
      <c r="AL69" s="148">
        <f t="shared" si="17"/>
        <v>0</v>
      </c>
      <c r="AM69" s="148">
        <f t="shared" si="18"/>
        <v>0</v>
      </c>
      <c r="AN69" s="148">
        <f t="shared" si="19"/>
        <v>0</v>
      </c>
      <c r="AO69" s="148">
        <f t="shared" si="20"/>
        <v>0</v>
      </c>
      <c r="AP69" s="148">
        <f t="shared" si="21"/>
        <v>0</v>
      </c>
      <c r="AQ69" s="148">
        <f t="shared" si="22"/>
        <v>0</v>
      </c>
      <c r="AR69" s="148">
        <f t="shared" si="9"/>
        <v>0</v>
      </c>
      <c r="AS69" s="148">
        <f t="shared" si="23"/>
        <v>0</v>
      </c>
      <c r="AT69" s="148">
        <f t="shared" si="24"/>
        <v>0</v>
      </c>
    </row>
    <row r="70" spans="1:46">
      <c r="A70" s="21">
        <f t="shared" si="10"/>
        <v>62</v>
      </c>
      <c r="B70" s="29"/>
      <c r="C70" s="61"/>
      <c r="D70" s="34">
        <f t="shared" si="2"/>
        <v>0</v>
      </c>
      <c r="E70" s="17"/>
      <c r="F70" s="19"/>
      <c r="G70" s="18"/>
      <c r="H70" s="18"/>
      <c r="I70" s="18"/>
      <c r="J70" s="18"/>
      <c r="K70" s="60">
        <f t="shared" si="3"/>
        <v>0</v>
      </c>
      <c r="L70" s="17"/>
      <c r="M70" s="20">
        <f>IF(U70=0,0,SUM($U$9:U70))</f>
        <v>0</v>
      </c>
      <c r="N70" s="18"/>
      <c r="O70" s="18"/>
      <c r="P70" s="18"/>
      <c r="Q70" s="137">
        <f t="shared" si="4"/>
        <v>0</v>
      </c>
      <c r="R70" s="137">
        <f t="shared" si="5"/>
        <v>0</v>
      </c>
      <c r="S70" s="122"/>
      <c r="T70" s="139">
        <f>IFERROR(VLOOKUP(E70,マスタ!$F$4:$H$19,3,0),0)</f>
        <v>0</v>
      </c>
      <c r="U70" s="139">
        <f>IFERROR(VLOOKUP(L70,マスタ!$J$4:$L$19,3,0),0)</f>
        <v>0</v>
      </c>
      <c r="V70" s="140">
        <f>IFERROR(VLOOKUP($B70,'相場&amp;ウオレット'!$A$4:$H$53,2,0),0)</f>
        <v>0</v>
      </c>
      <c r="W70" s="140">
        <f>IFERROR(VLOOKUP($B70,'相場&amp;ウオレット'!$A$4:$H$53,3,0),0)</f>
        <v>0</v>
      </c>
      <c r="X70" s="140">
        <f>IFERROR(VLOOKUP($B70,'相場&amp;ウオレット'!$A$4:$H$53,4,0),0)</f>
        <v>0</v>
      </c>
      <c r="Y70" s="140">
        <f>IFERROR(VLOOKUP($B70,'相場&amp;ウオレット'!$A$4:$H$53,5,0),0)</f>
        <v>0</v>
      </c>
      <c r="Z70" s="141" t="str">
        <f t="shared" si="6"/>
        <v>_</v>
      </c>
      <c r="AA70" s="142" t="str">
        <f t="shared" si="7"/>
        <v>_</v>
      </c>
      <c r="AB70" s="143">
        <f>IFERROR(IF(C70="両替",1,VLOOKUP(E70,マスタ!$F$4:$G$19,2,0)),0)</f>
        <v>0</v>
      </c>
      <c r="AC70" s="143">
        <f t="shared" si="11"/>
        <v>0</v>
      </c>
      <c r="AD70" s="143">
        <f t="shared" si="12"/>
        <v>0</v>
      </c>
      <c r="AE70" s="143">
        <f t="shared" si="13"/>
        <v>0</v>
      </c>
      <c r="AF70" s="143">
        <f t="shared" si="14"/>
        <v>0</v>
      </c>
      <c r="AG70" s="143">
        <f t="shared" si="15"/>
        <v>0</v>
      </c>
      <c r="AH70" s="143">
        <f t="shared" si="16"/>
        <v>0</v>
      </c>
      <c r="AI70" s="143">
        <f t="shared" si="8"/>
        <v>0</v>
      </c>
      <c r="AJ70" s="143">
        <f>IFERROR(VLOOKUP(F70,資産!$A$5:$G$10000,7,0),0)</f>
        <v>0</v>
      </c>
      <c r="AK70" s="142">
        <f>IF(C70="両替",1,IFERROR(VLOOKUP(L70,マスタ!$J$4:$L$19,2,0),0))</f>
        <v>0</v>
      </c>
      <c r="AL70" s="148">
        <f t="shared" si="17"/>
        <v>0</v>
      </c>
      <c r="AM70" s="148">
        <f t="shared" si="18"/>
        <v>0</v>
      </c>
      <c r="AN70" s="148">
        <f t="shared" si="19"/>
        <v>0</v>
      </c>
      <c r="AO70" s="148">
        <f t="shared" si="20"/>
        <v>0</v>
      </c>
      <c r="AP70" s="148">
        <f t="shared" si="21"/>
        <v>0</v>
      </c>
      <c r="AQ70" s="148">
        <f t="shared" si="22"/>
        <v>0</v>
      </c>
      <c r="AR70" s="148">
        <f t="shared" si="9"/>
        <v>0</v>
      </c>
      <c r="AS70" s="148">
        <f t="shared" si="23"/>
        <v>0</v>
      </c>
      <c r="AT70" s="148">
        <f t="shared" si="24"/>
        <v>0</v>
      </c>
    </row>
    <row r="71" spans="1:46">
      <c r="A71" s="21">
        <f t="shared" si="10"/>
        <v>63</v>
      </c>
      <c r="B71" s="29"/>
      <c r="C71" s="61"/>
      <c r="D71" s="34">
        <f t="shared" si="2"/>
        <v>0</v>
      </c>
      <c r="E71" s="17"/>
      <c r="F71" s="19"/>
      <c r="G71" s="18"/>
      <c r="H71" s="18"/>
      <c r="I71" s="18"/>
      <c r="J71" s="18"/>
      <c r="K71" s="60">
        <f t="shared" si="3"/>
        <v>0</v>
      </c>
      <c r="L71" s="17"/>
      <c r="M71" s="20">
        <f>IF(U71=0,0,SUM($U$9:U71))</f>
        <v>0</v>
      </c>
      <c r="N71" s="18"/>
      <c r="O71" s="18"/>
      <c r="P71" s="18"/>
      <c r="Q71" s="137">
        <f t="shared" si="4"/>
        <v>0</v>
      </c>
      <c r="R71" s="137">
        <f t="shared" si="5"/>
        <v>0</v>
      </c>
      <c r="S71" s="122"/>
      <c r="T71" s="139">
        <f>IFERROR(VLOOKUP(E71,マスタ!$F$4:$H$19,3,0),0)</f>
        <v>0</v>
      </c>
      <c r="U71" s="139">
        <f>IFERROR(VLOOKUP(L71,マスタ!$J$4:$L$19,3,0),0)</f>
        <v>0</v>
      </c>
      <c r="V71" s="140">
        <f>IFERROR(VLOOKUP($B71,'相場&amp;ウオレット'!$A$4:$H$53,2,0),0)</f>
        <v>0</v>
      </c>
      <c r="W71" s="140">
        <f>IFERROR(VLOOKUP($B71,'相場&amp;ウオレット'!$A$4:$H$53,3,0),0)</f>
        <v>0</v>
      </c>
      <c r="X71" s="140">
        <f>IFERROR(VLOOKUP($B71,'相場&amp;ウオレット'!$A$4:$H$53,4,0),0)</f>
        <v>0</v>
      </c>
      <c r="Y71" s="140">
        <f>IFERROR(VLOOKUP($B71,'相場&amp;ウオレット'!$A$4:$H$53,5,0),0)</f>
        <v>0</v>
      </c>
      <c r="Z71" s="141" t="str">
        <f t="shared" si="6"/>
        <v>_</v>
      </c>
      <c r="AA71" s="142" t="str">
        <f t="shared" si="7"/>
        <v>_</v>
      </c>
      <c r="AB71" s="143">
        <f>IFERROR(IF(C71="両替",1,VLOOKUP(E71,マスタ!$F$4:$G$19,2,0)),0)</f>
        <v>0</v>
      </c>
      <c r="AC71" s="143">
        <f t="shared" si="11"/>
        <v>0</v>
      </c>
      <c r="AD71" s="143">
        <f t="shared" si="12"/>
        <v>0</v>
      </c>
      <c r="AE71" s="143">
        <f t="shared" si="13"/>
        <v>0</v>
      </c>
      <c r="AF71" s="143">
        <f t="shared" si="14"/>
        <v>0</v>
      </c>
      <c r="AG71" s="143">
        <f t="shared" si="15"/>
        <v>0</v>
      </c>
      <c r="AH71" s="143">
        <f t="shared" si="16"/>
        <v>0</v>
      </c>
      <c r="AI71" s="143">
        <f t="shared" si="8"/>
        <v>0</v>
      </c>
      <c r="AJ71" s="143">
        <f>IFERROR(VLOOKUP(F71,資産!$A$5:$G$10000,7,0),0)</f>
        <v>0</v>
      </c>
      <c r="AK71" s="142">
        <f>IF(C71="両替",1,IFERROR(VLOOKUP(L71,マスタ!$J$4:$L$19,2,0),0))</f>
        <v>0</v>
      </c>
      <c r="AL71" s="148">
        <f t="shared" si="17"/>
        <v>0</v>
      </c>
      <c r="AM71" s="148">
        <f t="shared" si="18"/>
        <v>0</v>
      </c>
      <c r="AN71" s="148">
        <f t="shared" si="19"/>
        <v>0</v>
      </c>
      <c r="AO71" s="148">
        <f t="shared" si="20"/>
        <v>0</v>
      </c>
      <c r="AP71" s="148">
        <f t="shared" si="21"/>
        <v>0</v>
      </c>
      <c r="AQ71" s="148">
        <f t="shared" si="22"/>
        <v>0</v>
      </c>
      <c r="AR71" s="148">
        <f t="shared" si="9"/>
        <v>0</v>
      </c>
      <c r="AS71" s="148">
        <f t="shared" si="23"/>
        <v>0</v>
      </c>
      <c r="AT71" s="148">
        <f t="shared" si="24"/>
        <v>0</v>
      </c>
    </row>
    <row r="72" spans="1:46">
      <c r="A72" s="21">
        <f t="shared" si="10"/>
        <v>64</v>
      </c>
      <c r="B72" s="29"/>
      <c r="C72" s="61"/>
      <c r="D72" s="34">
        <f t="shared" si="2"/>
        <v>0</v>
      </c>
      <c r="E72" s="17"/>
      <c r="F72" s="19"/>
      <c r="G72" s="18"/>
      <c r="H72" s="18"/>
      <c r="I72" s="18"/>
      <c r="J72" s="18"/>
      <c r="K72" s="60">
        <f t="shared" si="3"/>
        <v>0</v>
      </c>
      <c r="L72" s="17"/>
      <c r="M72" s="20">
        <f>IF(U72=0,0,SUM($U$9:U72))</f>
        <v>0</v>
      </c>
      <c r="N72" s="18"/>
      <c r="O72" s="18"/>
      <c r="P72" s="18"/>
      <c r="Q72" s="137">
        <f t="shared" si="4"/>
        <v>0</v>
      </c>
      <c r="R72" s="137">
        <f t="shared" si="5"/>
        <v>0</v>
      </c>
      <c r="S72" s="122"/>
      <c r="T72" s="139">
        <f>IFERROR(VLOOKUP(E72,マスタ!$F$4:$H$19,3,0),0)</f>
        <v>0</v>
      </c>
      <c r="U72" s="139">
        <f>IFERROR(VLOOKUP(L72,マスタ!$J$4:$L$19,3,0),0)</f>
        <v>0</v>
      </c>
      <c r="V72" s="140">
        <f>IFERROR(VLOOKUP($B72,'相場&amp;ウオレット'!$A$4:$H$53,2,0),0)</f>
        <v>0</v>
      </c>
      <c r="W72" s="140">
        <f>IFERROR(VLOOKUP($B72,'相場&amp;ウオレット'!$A$4:$H$53,3,0),0)</f>
        <v>0</v>
      </c>
      <c r="X72" s="140">
        <f>IFERROR(VLOOKUP($B72,'相場&amp;ウオレット'!$A$4:$H$53,4,0),0)</f>
        <v>0</v>
      </c>
      <c r="Y72" s="140">
        <f>IFERROR(VLOOKUP($B72,'相場&amp;ウオレット'!$A$4:$H$53,5,0),0)</f>
        <v>0</v>
      </c>
      <c r="Z72" s="141" t="str">
        <f t="shared" si="6"/>
        <v>_</v>
      </c>
      <c r="AA72" s="142" t="str">
        <f t="shared" si="7"/>
        <v>_</v>
      </c>
      <c r="AB72" s="143">
        <f>IFERROR(IF(C72="両替",1,VLOOKUP(E72,マスタ!$F$4:$G$19,2,0)),0)</f>
        <v>0</v>
      </c>
      <c r="AC72" s="143">
        <f t="shared" si="11"/>
        <v>0</v>
      </c>
      <c r="AD72" s="143">
        <f t="shared" si="12"/>
        <v>0</v>
      </c>
      <c r="AE72" s="143">
        <f t="shared" si="13"/>
        <v>0</v>
      </c>
      <c r="AF72" s="143">
        <f t="shared" si="14"/>
        <v>0</v>
      </c>
      <c r="AG72" s="143">
        <f t="shared" si="15"/>
        <v>0</v>
      </c>
      <c r="AH72" s="143">
        <f t="shared" si="16"/>
        <v>0</v>
      </c>
      <c r="AI72" s="143">
        <f t="shared" si="8"/>
        <v>0</v>
      </c>
      <c r="AJ72" s="143">
        <f>IFERROR(VLOOKUP(F72,資産!$A$5:$G$10000,7,0),0)</f>
        <v>0</v>
      </c>
      <c r="AK72" s="142">
        <f>IF(C72="両替",1,IFERROR(VLOOKUP(L72,マスタ!$J$4:$L$19,2,0),0))</f>
        <v>0</v>
      </c>
      <c r="AL72" s="148">
        <f t="shared" si="17"/>
        <v>0</v>
      </c>
      <c r="AM72" s="148">
        <f t="shared" si="18"/>
        <v>0</v>
      </c>
      <c r="AN72" s="148">
        <f t="shared" si="19"/>
        <v>0</v>
      </c>
      <c r="AO72" s="148">
        <f t="shared" si="20"/>
        <v>0</v>
      </c>
      <c r="AP72" s="148">
        <f t="shared" si="21"/>
        <v>0</v>
      </c>
      <c r="AQ72" s="148">
        <f t="shared" si="22"/>
        <v>0</v>
      </c>
      <c r="AR72" s="148">
        <f t="shared" si="9"/>
        <v>0</v>
      </c>
      <c r="AS72" s="148">
        <f t="shared" si="23"/>
        <v>0</v>
      </c>
      <c r="AT72" s="148">
        <f t="shared" si="24"/>
        <v>0</v>
      </c>
    </row>
    <row r="73" spans="1:46">
      <c r="A73" s="21">
        <f t="shared" si="10"/>
        <v>65</v>
      </c>
      <c r="B73" s="29"/>
      <c r="C73" s="61"/>
      <c r="D73" s="34">
        <f t="shared" ref="D73:D136" si="25">(SUMPRODUCT(G73:I73,V73:X73)*Y73)-(SUMPRODUCT(N73:P73,V73:X73)*Y73)</f>
        <v>0</v>
      </c>
      <c r="E73" s="17"/>
      <c r="F73" s="19"/>
      <c r="G73" s="18"/>
      <c r="H73" s="18"/>
      <c r="I73" s="18"/>
      <c r="J73" s="18"/>
      <c r="K73" s="60">
        <f t="shared" ref="K73:K136" si="26">IFERROR(G73/J73,0)</f>
        <v>0</v>
      </c>
      <c r="L73" s="17"/>
      <c r="M73" s="20">
        <f>IF(U73=0,0,SUM($U$9:U73))</f>
        <v>0</v>
      </c>
      <c r="N73" s="18"/>
      <c r="O73" s="18"/>
      <c r="P73" s="18"/>
      <c r="Q73" s="137">
        <f t="shared" ref="Q73:Q136" si="27">AS73</f>
        <v>0</v>
      </c>
      <c r="R73" s="137">
        <f t="shared" ref="R73:R136" si="28">AT73</f>
        <v>0</v>
      </c>
      <c r="S73" s="122"/>
      <c r="T73" s="139">
        <f>IFERROR(VLOOKUP(E73,マスタ!$F$4:$H$19,3,0),0)</f>
        <v>0</v>
      </c>
      <c r="U73" s="139">
        <f>IFERROR(VLOOKUP(L73,マスタ!$J$4:$L$19,3,0),0)</f>
        <v>0</v>
      </c>
      <c r="V73" s="140">
        <f>IFERROR(VLOOKUP($B73,'相場&amp;ウオレット'!$A$4:$H$53,2,0),0)</f>
        <v>0</v>
      </c>
      <c r="W73" s="140">
        <f>IFERROR(VLOOKUP($B73,'相場&amp;ウオレット'!$A$4:$H$53,3,0),0)</f>
        <v>0</v>
      </c>
      <c r="X73" s="140">
        <f>IFERROR(VLOOKUP($B73,'相場&amp;ウオレット'!$A$4:$H$53,4,0),0)</f>
        <v>0</v>
      </c>
      <c r="Y73" s="140">
        <f>IFERROR(VLOOKUP($B73,'相場&amp;ウオレット'!$A$4:$H$53,5,0),0)</f>
        <v>0</v>
      </c>
      <c r="Z73" s="141" t="str">
        <f t="shared" ref="Z73:Z136" si="29">CONCATENATE(B73,"_",E73)</f>
        <v>_</v>
      </c>
      <c r="AA73" s="142" t="str">
        <f t="shared" ref="AA73:AA136" si="30">CONCATENATE(B73,"_",L73)</f>
        <v>_</v>
      </c>
      <c r="AB73" s="143">
        <f>IFERROR(IF(C73="両替",1,VLOOKUP(E73,マスタ!$F$4:$G$19,2,0)),0)</f>
        <v>0</v>
      </c>
      <c r="AC73" s="143">
        <f t="shared" si="11"/>
        <v>0</v>
      </c>
      <c r="AD73" s="143">
        <f t="shared" si="12"/>
        <v>0</v>
      </c>
      <c r="AE73" s="143">
        <f t="shared" si="13"/>
        <v>0</v>
      </c>
      <c r="AF73" s="143">
        <f t="shared" si="14"/>
        <v>0</v>
      </c>
      <c r="AG73" s="143">
        <f t="shared" si="15"/>
        <v>0</v>
      </c>
      <c r="AH73" s="143">
        <f t="shared" si="16"/>
        <v>0</v>
      </c>
      <c r="AI73" s="143">
        <f t="shared" ref="AI73:AI136" si="31">IF(AB73=3,D73,0)</f>
        <v>0</v>
      </c>
      <c r="AJ73" s="143">
        <f>IFERROR(VLOOKUP(F73,資産!$A$5:$G$10000,7,0),0)</f>
        <v>0</v>
      </c>
      <c r="AK73" s="142">
        <f>IF(C73="両替",1,IFERROR(VLOOKUP(L73,マスタ!$J$4:$L$19,2,0),0))</f>
        <v>0</v>
      </c>
      <c r="AL73" s="148">
        <f t="shared" si="17"/>
        <v>0</v>
      </c>
      <c r="AM73" s="148">
        <f t="shared" si="18"/>
        <v>0</v>
      </c>
      <c r="AN73" s="148">
        <f t="shared" si="19"/>
        <v>0</v>
      </c>
      <c r="AO73" s="148">
        <f t="shared" si="20"/>
        <v>0</v>
      </c>
      <c r="AP73" s="148">
        <f t="shared" si="21"/>
        <v>0</v>
      </c>
      <c r="AQ73" s="148">
        <f t="shared" si="22"/>
        <v>0</v>
      </c>
      <c r="AR73" s="148">
        <f t="shared" ref="AR73:AR136" si="32">IF(AK73=2,D73*-1,0)</f>
        <v>0</v>
      </c>
      <c r="AS73" s="148">
        <f t="shared" si="23"/>
        <v>0</v>
      </c>
      <c r="AT73" s="148">
        <f t="shared" si="24"/>
        <v>0</v>
      </c>
    </row>
    <row r="74" spans="1:46">
      <c r="A74" s="21">
        <f t="shared" ref="A74:A137" si="33">A73+1</f>
        <v>66</v>
      </c>
      <c r="B74" s="29"/>
      <c r="C74" s="61"/>
      <c r="D74" s="34">
        <f t="shared" si="25"/>
        <v>0</v>
      </c>
      <c r="E74" s="17"/>
      <c r="F74" s="19"/>
      <c r="G74" s="18"/>
      <c r="H74" s="18"/>
      <c r="I74" s="18"/>
      <c r="J74" s="18"/>
      <c r="K74" s="60">
        <f t="shared" si="26"/>
        <v>0</v>
      </c>
      <c r="L74" s="17"/>
      <c r="M74" s="20">
        <f>IF(U74=0,0,SUM($U$9:U74))</f>
        <v>0</v>
      </c>
      <c r="N74" s="18"/>
      <c r="O74" s="18"/>
      <c r="P74" s="18"/>
      <c r="Q74" s="137">
        <f t="shared" si="27"/>
        <v>0</v>
      </c>
      <c r="R74" s="137">
        <f t="shared" si="28"/>
        <v>0</v>
      </c>
      <c r="S74" s="122"/>
      <c r="T74" s="139">
        <f>IFERROR(VLOOKUP(E74,マスタ!$F$4:$H$19,3,0),0)</f>
        <v>0</v>
      </c>
      <c r="U74" s="139">
        <f>IFERROR(VLOOKUP(L74,マスタ!$J$4:$L$19,3,0),0)</f>
        <v>0</v>
      </c>
      <c r="V74" s="140">
        <f>IFERROR(VLOOKUP($B74,'相場&amp;ウオレット'!$A$4:$H$53,2,0),0)</f>
        <v>0</v>
      </c>
      <c r="W74" s="140">
        <f>IFERROR(VLOOKUP($B74,'相場&amp;ウオレット'!$A$4:$H$53,3,0),0)</f>
        <v>0</v>
      </c>
      <c r="X74" s="140">
        <f>IFERROR(VLOOKUP($B74,'相場&amp;ウオレット'!$A$4:$H$53,4,0),0)</f>
        <v>0</v>
      </c>
      <c r="Y74" s="140">
        <f>IFERROR(VLOOKUP($B74,'相場&amp;ウオレット'!$A$4:$H$53,5,0),0)</f>
        <v>0</v>
      </c>
      <c r="Z74" s="141" t="str">
        <f t="shared" si="29"/>
        <v>_</v>
      </c>
      <c r="AA74" s="142" t="str">
        <f t="shared" si="30"/>
        <v>_</v>
      </c>
      <c r="AB74" s="143">
        <f>IFERROR(IF(C74="両替",1,VLOOKUP(E74,マスタ!$F$4:$G$19,2,0)),0)</f>
        <v>0</v>
      </c>
      <c r="AC74" s="143">
        <f t="shared" ref="AC74:AC137" si="34">IF($AB74&lt;&gt;2,G74*V74*$Y74,0)</f>
        <v>0</v>
      </c>
      <c r="AD74" s="143">
        <f t="shared" ref="AD74:AD137" si="35">IF($AB74&lt;&gt;2,H74*W74*$Y74,0)</f>
        <v>0</v>
      </c>
      <c r="AE74" s="143">
        <f t="shared" ref="AE74:AE137" si="36">IF($AB74&lt;&gt;2,I74*X74*$Y74,0)</f>
        <v>0</v>
      </c>
      <c r="AF74" s="143">
        <f t="shared" ref="AF74:AF137" si="37">IF($AB74&lt;&gt;0,G74,0)</f>
        <v>0</v>
      </c>
      <c r="AG74" s="143">
        <f t="shared" ref="AG74:AG137" si="38">IF($AB74&lt;&gt;0,H74,0)</f>
        <v>0</v>
      </c>
      <c r="AH74" s="143">
        <f t="shared" ref="AH74:AH137" si="39">IF($AB74&lt;&gt;0,I74,0)</f>
        <v>0</v>
      </c>
      <c r="AI74" s="143">
        <f t="shared" si="31"/>
        <v>0</v>
      </c>
      <c r="AJ74" s="143">
        <f>IFERROR(VLOOKUP(F74,資産!$A$5:$G$10000,7,0),0)</f>
        <v>0</v>
      </c>
      <c r="AK74" s="142">
        <f>IF(C74="両替",1,IFERROR(VLOOKUP(L74,マスタ!$J$4:$L$19,2,0),0))</f>
        <v>0</v>
      </c>
      <c r="AL74" s="148">
        <f t="shared" ref="AL74:AL137" si="40">IF($AK74=1,N74*V74*$Y74,0)</f>
        <v>0</v>
      </c>
      <c r="AM74" s="148">
        <f t="shared" ref="AM74:AM137" si="41">IF($AK74=1,O74*W74*$Y74,0)</f>
        <v>0</v>
      </c>
      <c r="AN74" s="148">
        <f t="shared" ref="AN74:AN137" si="42">IF($AK74=1,P74*X74*$Y74,0)</f>
        <v>0</v>
      </c>
      <c r="AO74" s="148">
        <f t="shared" ref="AO74:AO137" si="43">IF(AL74=0,0,AC$4)*N74</f>
        <v>0</v>
      </c>
      <c r="AP74" s="148">
        <f t="shared" ref="AP74:AP137" si="44">IF(AM74=0,0,AD$4)*O74</f>
        <v>0</v>
      </c>
      <c r="AQ74" s="148">
        <f t="shared" ref="AQ74:AQ137" si="45">IF(AN74=0,0,AE$4)*P74</f>
        <v>0</v>
      </c>
      <c r="AR74" s="148">
        <f t="shared" si="32"/>
        <v>0</v>
      </c>
      <c r="AS74" s="148">
        <f t="shared" ref="AS74:AS137" si="46">SUM(AI74,AL74:AN74)</f>
        <v>0</v>
      </c>
      <c r="AT74" s="148">
        <f t="shared" ref="AT74:AT137" si="47">SUM(AJ74,AO74:AQ74,AR74)</f>
        <v>0</v>
      </c>
    </row>
    <row r="75" spans="1:46">
      <c r="A75" s="21">
        <f t="shared" si="33"/>
        <v>67</v>
      </c>
      <c r="B75" s="29"/>
      <c r="C75" s="61"/>
      <c r="D75" s="34">
        <f t="shared" si="25"/>
        <v>0</v>
      </c>
      <c r="E75" s="17"/>
      <c r="F75" s="19"/>
      <c r="G75" s="18"/>
      <c r="H75" s="18"/>
      <c r="I75" s="18"/>
      <c r="J75" s="18"/>
      <c r="K75" s="60">
        <f t="shared" si="26"/>
        <v>0</v>
      </c>
      <c r="L75" s="17"/>
      <c r="M75" s="20">
        <f>IF(U75=0,0,SUM($U$9:U75))</f>
        <v>0</v>
      </c>
      <c r="N75" s="18"/>
      <c r="O75" s="18"/>
      <c r="P75" s="18"/>
      <c r="Q75" s="137">
        <f t="shared" si="27"/>
        <v>0</v>
      </c>
      <c r="R75" s="137">
        <f t="shared" si="28"/>
        <v>0</v>
      </c>
      <c r="S75" s="122"/>
      <c r="T75" s="139">
        <f>IFERROR(VLOOKUP(E75,マスタ!$F$4:$H$19,3,0),0)</f>
        <v>0</v>
      </c>
      <c r="U75" s="139">
        <f>IFERROR(VLOOKUP(L75,マスタ!$J$4:$L$19,3,0),0)</f>
        <v>0</v>
      </c>
      <c r="V75" s="140">
        <f>IFERROR(VLOOKUP($B75,'相場&amp;ウオレット'!$A$4:$H$53,2,0),0)</f>
        <v>0</v>
      </c>
      <c r="W75" s="140">
        <f>IFERROR(VLOOKUP($B75,'相場&amp;ウオレット'!$A$4:$H$53,3,0),0)</f>
        <v>0</v>
      </c>
      <c r="X75" s="140">
        <f>IFERROR(VLOOKUP($B75,'相場&amp;ウオレット'!$A$4:$H$53,4,0),0)</f>
        <v>0</v>
      </c>
      <c r="Y75" s="140">
        <f>IFERROR(VLOOKUP($B75,'相場&amp;ウオレット'!$A$4:$H$53,5,0),0)</f>
        <v>0</v>
      </c>
      <c r="Z75" s="141" t="str">
        <f t="shared" si="29"/>
        <v>_</v>
      </c>
      <c r="AA75" s="142" t="str">
        <f t="shared" si="30"/>
        <v>_</v>
      </c>
      <c r="AB75" s="143">
        <f>IFERROR(IF(C75="両替",1,VLOOKUP(E75,マスタ!$F$4:$G$19,2,0)),0)</f>
        <v>0</v>
      </c>
      <c r="AC75" s="143">
        <f t="shared" si="34"/>
        <v>0</v>
      </c>
      <c r="AD75" s="143">
        <f t="shared" si="35"/>
        <v>0</v>
      </c>
      <c r="AE75" s="143">
        <f t="shared" si="36"/>
        <v>0</v>
      </c>
      <c r="AF75" s="143">
        <f t="shared" si="37"/>
        <v>0</v>
      </c>
      <c r="AG75" s="143">
        <f t="shared" si="38"/>
        <v>0</v>
      </c>
      <c r="AH75" s="143">
        <f t="shared" si="39"/>
        <v>0</v>
      </c>
      <c r="AI75" s="143">
        <f t="shared" si="31"/>
        <v>0</v>
      </c>
      <c r="AJ75" s="143">
        <f>IFERROR(VLOOKUP(F75,資産!$A$5:$G$10000,7,0),0)</f>
        <v>0</v>
      </c>
      <c r="AK75" s="142">
        <f>IF(C75="両替",1,IFERROR(VLOOKUP(L75,マスタ!$J$4:$L$19,2,0),0))</f>
        <v>0</v>
      </c>
      <c r="AL75" s="148">
        <f t="shared" si="40"/>
        <v>0</v>
      </c>
      <c r="AM75" s="148">
        <f t="shared" si="41"/>
        <v>0</v>
      </c>
      <c r="AN75" s="148">
        <f t="shared" si="42"/>
        <v>0</v>
      </c>
      <c r="AO75" s="148">
        <f t="shared" si="43"/>
        <v>0</v>
      </c>
      <c r="AP75" s="148">
        <f t="shared" si="44"/>
        <v>0</v>
      </c>
      <c r="AQ75" s="148">
        <f t="shared" si="45"/>
        <v>0</v>
      </c>
      <c r="AR75" s="148">
        <f t="shared" si="32"/>
        <v>0</v>
      </c>
      <c r="AS75" s="148">
        <f t="shared" si="46"/>
        <v>0</v>
      </c>
      <c r="AT75" s="148">
        <f t="shared" si="47"/>
        <v>0</v>
      </c>
    </row>
    <row r="76" spans="1:46">
      <c r="A76" s="21">
        <f t="shared" si="33"/>
        <v>68</v>
      </c>
      <c r="B76" s="29"/>
      <c r="C76" s="61"/>
      <c r="D76" s="34">
        <f t="shared" si="25"/>
        <v>0</v>
      </c>
      <c r="E76" s="17"/>
      <c r="F76" s="19"/>
      <c r="G76" s="18"/>
      <c r="H76" s="18"/>
      <c r="I76" s="18"/>
      <c r="J76" s="18"/>
      <c r="K76" s="60">
        <f t="shared" si="26"/>
        <v>0</v>
      </c>
      <c r="L76" s="17"/>
      <c r="M76" s="20">
        <f>IF(U76=0,0,SUM($U$9:U76))</f>
        <v>0</v>
      </c>
      <c r="N76" s="18"/>
      <c r="O76" s="18"/>
      <c r="P76" s="18"/>
      <c r="Q76" s="137">
        <f t="shared" si="27"/>
        <v>0</v>
      </c>
      <c r="R76" s="137">
        <f t="shared" si="28"/>
        <v>0</v>
      </c>
      <c r="S76" s="122"/>
      <c r="T76" s="139">
        <f>IFERROR(VLOOKUP(E76,マスタ!$F$4:$H$19,3,0),0)</f>
        <v>0</v>
      </c>
      <c r="U76" s="139">
        <f>IFERROR(VLOOKUP(L76,マスタ!$J$4:$L$19,3,0),0)</f>
        <v>0</v>
      </c>
      <c r="V76" s="140">
        <f>IFERROR(VLOOKUP($B76,'相場&amp;ウオレット'!$A$4:$H$53,2,0),0)</f>
        <v>0</v>
      </c>
      <c r="W76" s="140">
        <f>IFERROR(VLOOKUP($B76,'相場&amp;ウオレット'!$A$4:$H$53,3,0),0)</f>
        <v>0</v>
      </c>
      <c r="X76" s="140">
        <f>IFERROR(VLOOKUP($B76,'相場&amp;ウオレット'!$A$4:$H$53,4,0),0)</f>
        <v>0</v>
      </c>
      <c r="Y76" s="140">
        <f>IFERROR(VLOOKUP($B76,'相場&amp;ウオレット'!$A$4:$H$53,5,0),0)</f>
        <v>0</v>
      </c>
      <c r="Z76" s="141" t="str">
        <f t="shared" si="29"/>
        <v>_</v>
      </c>
      <c r="AA76" s="142" t="str">
        <f t="shared" si="30"/>
        <v>_</v>
      </c>
      <c r="AB76" s="143">
        <f>IFERROR(IF(C76="両替",1,VLOOKUP(E76,マスタ!$F$4:$G$19,2,0)),0)</f>
        <v>0</v>
      </c>
      <c r="AC76" s="143">
        <f t="shared" si="34"/>
        <v>0</v>
      </c>
      <c r="AD76" s="143">
        <f t="shared" si="35"/>
        <v>0</v>
      </c>
      <c r="AE76" s="143">
        <f t="shared" si="36"/>
        <v>0</v>
      </c>
      <c r="AF76" s="143">
        <f t="shared" si="37"/>
        <v>0</v>
      </c>
      <c r="AG76" s="143">
        <f t="shared" si="38"/>
        <v>0</v>
      </c>
      <c r="AH76" s="143">
        <f t="shared" si="39"/>
        <v>0</v>
      </c>
      <c r="AI76" s="143">
        <f t="shared" si="31"/>
        <v>0</v>
      </c>
      <c r="AJ76" s="143">
        <f>IFERROR(VLOOKUP(F76,資産!$A$5:$G$10000,7,0),0)</f>
        <v>0</v>
      </c>
      <c r="AK76" s="142">
        <f>IF(C76="両替",1,IFERROR(VLOOKUP(L76,マスタ!$J$4:$L$19,2,0),0))</f>
        <v>0</v>
      </c>
      <c r="AL76" s="148">
        <f t="shared" si="40"/>
        <v>0</v>
      </c>
      <c r="AM76" s="148">
        <f t="shared" si="41"/>
        <v>0</v>
      </c>
      <c r="AN76" s="148">
        <f t="shared" si="42"/>
        <v>0</v>
      </c>
      <c r="AO76" s="148">
        <f t="shared" si="43"/>
        <v>0</v>
      </c>
      <c r="AP76" s="148">
        <f t="shared" si="44"/>
        <v>0</v>
      </c>
      <c r="AQ76" s="148">
        <f t="shared" si="45"/>
        <v>0</v>
      </c>
      <c r="AR76" s="148">
        <f t="shared" si="32"/>
        <v>0</v>
      </c>
      <c r="AS76" s="148">
        <f t="shared" si="46"/>
        <v>0</v>
      </c>
      <c r="AT76" s="148">
        <f t="shared" si="47"/>
        <v>0</v>
      </c>
    </row>
    <row r="77" spans="1:46">
      <c r="A77" s="21">
        <f t="shared" si="33"/>
        <v>69</v>
      </c>
      <c r="B77" s="29"/>
      <c r="C77" s="61"/>
      <c r="D77" s="34">
        <f t="shared" si="25"/>
        <v>0</v>
      </c>
      <c r="E77" s="17"/>
      <c r="F77" s="19"/>
      <c r="G77" s="18"/>
      <c r="H77" s="18"/>
      <c r="I77" s="18"/>
      <c r="J77" s="18"/>
      <c r="K77" s="60">
        <f t="shared" si="26"/>
        <v>0</v>
      </c>
      <c r="L77" s="17"/>
      <c r="M77" s="20">
        <f>IF(U77=0,0,SUM($U$9:U77))</f>
        <v>0</v>
      </c>
      <c r="N77" s="18"/>
      <c r="O77" s="18"/>
      <c r="P77" s="18"/>
      <c r="Q77" s="137">
        <f t="shared" si="27"/>
        <v>0</v>
      </c>
      <c r="R77" s="137">
        <f t="shared" si="28"/>
        <v>0</v>
      </c>
      <c r="S77" s="122"/>
      <c r="T77" s="139">
        <f>IFERROR(VLOOKUP(E77,マスタ!$F$4:$H$19,3,0),0)</f>
        <v>0</v>
      </c>
      <c r="U77" s="139">
        <f>IFERROR(VLOOKUP(L77,マスタ!$J$4:$L$19,3,0),0)</f>
        <v>0</v>
      </c>
      <c r="V77" s="140">
        <f>IFERROR(VLOOKUP($B77,'相場&amp;ウオレット'!$A$4:$H$53,2,0),0)</f>
        <v>0</v>
      </c>
      <c r="W77" s="140">
        <f>IFERROR(VLOOKUP($B77,'相場&amp;ウオレット'!$A$4:$H$53,3,0),0)</f>
        <v>0</v>
      </c>
      <c r="X77" s="140">
        <f>IFERROR(VLOOKUP($B77,'相場&amp;ウオレット'!$A$4:$H$53,4,0),0)</f>
        <v>0</v>
      </c>
      <c r="Y77" s="140">
        <f>IFERROR(VLOOKUP($B77,'相場&amp;ウオレット'!$A$4:$H$53,5,0),0)</f>
        <v>0</v>
      </c>
      <c r="Z77" s="141" t="str">
        <f t="shared" si="29"/>
        <v>_</v>
      </c>
      <c r="AA77" s="142" t="str">
        <f t="shared" si="30"/>
        <v>_</v>
      </c>
      <c r="AB77" s="143">
        <f>IFERROR(IF(C77="両替",1,VLOOKUP(E77,マスタ!$F$4:$G$19,2,0)),0)</f>
        <v>0</v>
      </c>
      <c r="AC77" s="143">
        <f t="shared" si="34"/>
        <v>0</v>
      </c>
      <c r="AD77" s="143">
        <f t="shared" si="35"/>
        <v>0</v>
      </c>
      <c r="AE77" s="143">
        <f t="shared" si="36"/>
        <v>0</v>
      </c>
      <c r="AF77" s="143">
        <f t="shared" si="37"/>
        <v>0</v>
      </c>
      <c r="AG77" s="143">
        <f t="shared" si="38"/>
        <v>0</v>
      </c>
      <c r="AH77" s="143">
        <f t="shared" si="39"/>
        <v>0</v>
      </c>
      <c r="AI77" s="143">
        <f t="shared" si="31"/>
        <v>0</v>
      </c>
      <c r="AJ77" s="143">
        <f>IFERROR(VLOOKUP(F77,資産!$A$5:$G$10000,7,0),0)</f>
        <v>0</v>
      </c>
      <c r="AK77" s="142">
        <f>IF(C77="両替",1,IFERROR(VLOOKUP(L77,マスタ!$J$4:$L$19,2,0),0))</f>
        <v>0</v>
      </c>
      <c r="AL77" s="148">
        <f t="shared" si="40"/>
        <v>0</v>
      </c>
      <c r="AM77" s="148">
        <f t="shared" si="41"/>
        <v>0</v>
      </c>
      <c r="AN77" s="148">
        <f t="shared" si="42"/>
        <v>0</v>
      </c>
      <c r="AO77" s="148">
        <f t="shared" si="43"/>
        <v>0</v>
      </c>
      <c r="AP77" s="148">
        <f t="shared" si="44"/>
        <v>0</v>
      </c>
      <c r="AQ77" s="148">
        <f t="shared" si="45"/>
        <v>0</v>
      </c>
      <c r="AR77" s="148">
        <f t="shared" si="32"/>
        <v>0</v>
      </c>
      <c r="AS77" s="148">
        <f t="shared" si="46"/>
        <v>0</v>
      </c>
      <c r="AT77" s="148">
        <f t="shared" si="47"/>
        <v>0</v>
      </c>
    </row>
    <row r="78" spans="1:46">
      <c r="A78" s="21">
        <f t="shared" si="33"/>
        <v>70</v>
      </c>
      <c r="B78" s="29"/>
      <c r="C78" s="61"/>
      <c r="D78" s="34">
        <f t="shared" si="25"/>
        <v>0</v>
      </c>
      <c r="E78" s="17"/>
      <c r="F78" s="19"/>
      <c r="G78" s="18"/>
      <c r="H78" s="18"/>
      <c r="I78" s="18"/>
      <c r="J78" s="18"/>
      <c r="K78" s="60">
        <f t="shared" si="26"/>
        <v>0</v>
      </c>
      <c r="L78" s="17"/>
      <c r="M78" s="20">
        <f>IF(U78=0,0,SUM($U$9:U78))</f>
        <v>0</v>
      </c>
      <c r="N78" s="18"/>
      <c r="O78" s="18"/>
      <c r="P78" s="18"/>
      <c r="Q78" s="137">
        <f t="shared" si="27"/>
        <v>0</v>
      </c>
      <c r="R78" s="137">
        <f t="shared" si="28"/>
        <v>0</v>
      </c>
      <c r="S78" s="122"/>
      <c r="T78" s="139">
        <f>IFERROR(VLOOKUP(E78,マスタ!$F$4:$H$19,3,0),0)</f>
        <v>0</v>
      </c>
      <c r="U78" s="139">
        <f>IFERROR(VLOOKUP(L78,マスタ!$J$4:$L$19,3,0),0)</f>
        <v>0</v>
      </c>
      <c r="V78" s="140">
        <f>IFERROR(VLOOKUP($B78,'相場&amp;ウオレット'!$A$4:$H$53,2,0),0)</f>
        <v>0</v>
      </c>
      <c r="W78" s="140">
        <f>IFERROR(VLOOKUP($B78,'相場&amp;ウオレット'!$A$4:$H$53,3,0),0)</f>
        <v>0</v>
      </c>
      <c r="X78" s="140">
        <f>IFERROR(VLOOKUP($B78,'相場&amp;ウオレット'!$A$4:$H$53,4,0),0)</f>
        <v>0</v>
      </c>
      <c r="Y78" s="140">
        <f>IFERROR(VLOOKUP($B78,'相場&amp;ウオレット'!$A$4:$H$53,5,0),0)</f>
        <v>0</v>
      </c>
      <c r="Z78" s="141" t="str">
        <f t="shared" si="29"/>
        <v>_</v>
      </c>
      <c r="AA78" s="142" t="str">
        <f t="shared" si="30"/>
        <v>_</v>
      </c>
      <c r="AB78" s="143">
        <f>IFERROR(IF(C78="両替",1,VLOOKUP(E78,マスタ!$F$4:$G$19,2,0)),0)</f>
        <v>0</v>
      </c>
      <c r="AC78" s="143">
        <f t="shared" si="34"/>
        <v>0</v>
      </c>
      <c r="AD78" s="143">
        <f t="shared" si="35"/>
        <v>0</v>
      </c>
      <c r="AE78" s="143">
        <f t="shared" si="36"/>
        <v>0</v>
      </c>
      <c r="AF78" s="143">
        <f t="shared" si="37"/>
        <v>0</v>
      </c>
      <c r="AG78" s="143">
        <f t="shared" si="38"/>
        <v>0</v>
      </c>
      <c r="AH78" s="143">
        <f t="shared" si="39"/>
        <v>0</v>
      </c>
      <c r="AI78" s="143">
        <f t="shared" si="31"/>
        <v>0</v>
      </c>
      <c r="AJ78" s="143">
        <f>IFERROR(VLOOKUP(F78,資産!$A$5:$G$10000,7,0),0)</f>
        <v>0</v>
      </c>
      <c r="AK78" s="142">
        <f>IF(C78="両替",1,IFERROR(VLOOKUP(L78,マスタ!$J$4:$L$19,2,0),0))</f>
        <v>0</v>
      </c>
      <c r="AL78" s="148">
        <f t="shared" si="40"/>
        <v>0</v>
      </c>
      <c r="AM78" s="148">
        <f t="shared" si="41"/>
        <v>0</v>
      </c>
      <c r="AN78" s="148">
        <f t="shared" si="42"/>
        <v>0</v>
      </c>
      <c r="AO78" s="148">
        <f t="shared" si="43"/>
        <v>0</v>
      </c>
      <c r="AP78" s="148">
        <f t="shared" si="44"/>
        <v>0</v>
      </c>
      <c r="AQ78" s="148">
        <f t="shared" si="45"/>
        <v>0</v>
      </c>
      <c r="AR78" s="148">
        <f t="shared" si="32"/>
        <v>0</v>
      </c>
      <c r="AS78" s="148">
        <f t="shared" si="46"/>
        <v>0</v>
      </c>
      <c r="AT78" s="148">
        <f t="shared" si="47"/>
        <v>0</v>
      </c>
    </row>
    <row r="79" spans="1:46">
      <c r="A79" s="21">
        <f t="shared" si="33"/>
        <v>71</v>
      </c>
      <c r="B79" s="29"/>
      <c r="C79" s="61"/>
      <c r="D79" s="34">
        <f t="shared" si="25"/>
        <v>0</v>
      </c>
      <c r="E79" s="17"/>
      <c r="F79" s="19"/>
      <c r="G79" s="18"/>
      <c r="H79" s="18"/>
      <c r="I79" s="18"/>
      <c r="J79" s="18"/>
      <c r="K79" s="60">
        <f t="shared" si="26"/>
        <v>0</v>
      </c>
      <c r="L79" s="17"/>
      <c r="M79" s="20">
        <f>IF(U79=0,0,SUM($U$9:U79))</f>
        <v>0</v>
      </c>
      <c r="N79" s="18"/>
      <c r="O79" s="18"/>
      <c r="P79" s="18"/>
      <c r="Q79" s="137">
        <f t="shared" si="27"/>
        <v>0</v>
      </c>
      <c r="R79" s="137">
        <f t="shared" si="28"/>
        <v>0</v>
      </c>
      <c r="S79" s="122"/>
      <c r="T79" s="139">
        <f>IFERROR(VLOOKUP(E79,マスタ!$F$4:$H$19,3,0),0)</f>
        <v>0</v>
      </c>
      <c r="U79" s="139">
        <f>IFERROR(VLOOKUP(L79,マスタ!$J$4:$L$19,3,0),0)</f>
        <v>0</v>
      </c>
      <c r="V79" s="140">
        <f>IFERROR(VLOOKUP($B79,'相場&amp;ウオレット'!$A$4:$H$53,2,0),0)</f>
        <v>0</v>
      </c>
      <c r="W79" s="140">
        <f>IFERROR(VLOOKUP($B79,'相場&amp;ウオレット'!$A$4:$H$53,3,0),0)</f>
        <v>0</v>
      </c>
      <c r="X79" s="140">
        <f>IFERROR(VLOOKUP($B79,'相場&amp;ウオレット'!$A$4:$H$53,4,0),0)</f>
        <v>0</v>
      </c>
      <c r="Y79" s="140">
        <f>IFERROR(VLOOKUP($B79,'相場&amp;ウオレット'!$A$4:$H$53,5,0),0)</f>
        <v>0</v>
      </c>
      <c r="Z79" s="141" t="str">
        <f t="shared" si="29"/>
        <v>_</v>
      </c>
      <c r="AA79" s="142" t="str">
        <f t="shared" si="30"/>
        <v>_</v>
      </c>
      <c r="AB79" s="143">
        <f>IFERROR(IF(C79="両替",1,VLOOKUP(E79,マスタ!$F$4:$G$19,2,0)),0)</f>
        <v>0</v>
      </c>
      <c r="AC79" s="143">
        <f t="shared" si="34"/>
        <v>0</v>
      </c>
      <c r="AD79" s="143">
        <f t="shared" si="35"/>
        <v>0</v>
      </c>
      <c r="AE79" s="143">
        <f t="shared" si="36"/>
        <v>0</v>
      </c>
      <c r="AF79" s="143">
        <f t="shared" si="37"/>
        <v>0</v>
      </c>
      <c r="AG79" s="143">
        <f t="shared" si="38"/>
        <v>0</v>
      </c>
      <c r="AH79" s="143">
        <f t="shared" si="39"/>
        <v>0</v>
      </c>
      <c r="AI79" s="143">
        <f t="shared" si="31"/>
        <v>0</v>
      </c>
      <c r="AJ79" s="143">
        <f>IFERROR(VLOOKUP(F79,資産!$A$5:$G$10000,7,0),0)</f>
        <v>0</v>
      </c>
      <c r="AK79" s="142">
        <f>IF(C79="両替",1,IFERROR(VLOOKUP(L79,マスタ!$J$4:$L$19,2,0),0))</f>
        <v>0</v>
      </c>
      <c r="AL79" s="148">
        <f t="shared" si="40"/>
        <v>0</v>
      </c>
      <c r="AM79" s="148">
        <f t="shared" si="41"/>
        <v>0</v>
      </c>
      <c r="AN79" s="148">
        <f t="shared" si="42"/>
        <v>0</v>
      </c>
      <c r="AO79" s="148">
        <f t="shared" si="43"/>
        <v>0</v>
      </c>
      <c r="AP79" s="148">
        <f t="shared" si="44"/>
        <v>0</v>
      </c>
      <c r="AQ79" s="148">
        <f t="shared" si="45"/>
        <v>0</v>
      </c>
      <c r="AR79" s="148">
        <f t="shared" si="32"/>
        <v>0</v>
      </c>
      <c r="AS79" s="148">
        <f t="shared" si="46"/>
        <v>0</v>
      </c>
      <c r="AT79" s="148">
        <f t="shared" si="47"/>
        <v>0</v>
      </c>
    </row>
    <row r="80" spans="1:46">
      <c r="A80" s="21">
        <f t="shared" si="33"/>
        <v>72</v>
      </c>
      <c r="B80" s="29"/>
      <c r="C80" s="61"/>
      <c r="D80" s="34">
        <f t="shared" si="25"/>
        <v>0</v>
      </c>
      <c r="E80" s="17"/>
      <c r="F80" s="19"/>
      <c r="G80" s="18"/>
      <c r="H80" s="18"/>
      <c r="I80" s="18"/>
      <c r="J80" s="18"/>
      <c r="K80" s="60">
        <f t="shared" si="26"/>
        <v>0</v>
      </c>
      <c r="L80" s="17"/>
      <c r="M80" s="20">
        <f>IF(U80=0,0,SUM($U$9:U80))</f>
        <v>0</v>
      </c>
      <c r="N80" s="18"/>
      <c r="O80" s="18"/>
      <c r="P80" s="18"/>
      <c r="Q80" s="137">
        <f t="shared" si="27"/>
        <v>0</v>
      </c>
      <c r="R80" s="137">
        <f t="shared" si="28"/>
        <v>0</v>
      </c>
      <c r="S80" s="122"/>
      <c r="T80" s="139">
        <f>IFERROR(VLOOKUP(E80,マスタ!$F$4:$H$19,3,0),0)</f>
        <v>0</v>
      </c>
      <c r="U80" s="139">
        <f>IFERROR(VLOOKUP(L80,マスタ!$J$4:$L$19,3,0),0)</f>
        <v>0</v>
      </c>
      <c r="V80" s="140">
        <f>IFERROR(VLOOKUP($B80,'相場&amp;ウオレット'!$A$4:$H$53,2,0),0)</f>
        <v>0</v>
      </c>
      <c r="W80" s="140">
        <f>IFERROR(VLOOKUP($B80,'相場&amp;ウオレット'!$A$4:$H$53,3,0),0)</f>
        <v>0</v>
      </c>
      <c r="X80" s="140">
        <f>IFERROR(VLOOKUP($B80,'相場&amp;ウオレット'!$A$4:$H$53,4,0),0)</f>
        <v>0</v>
      </c>
      <c r="Y80" s="140">
        <f>IFERROR(VLOOKUP($B80,'相場&amp;ウオレット'!$A$4:$H$53,5,0),0)</f>
        <v>0</v>
      </c>
      <c r="Z80" s="141" t="str">
        <f t="shared" si="29"/>
        <v>_</v>
      </c>
      <c r="AA80" s="142" t="str">
        <f t="shared" si="30"/>
        <v>_</v>
      </c>
      <c r="AB80" s="143">
        <f>IFERROR(IF(C80="両替",1,VLOOKUP(E80,マスタ!$F$4:$G$19,2,0)),0)</f>
        <v>0</v>
      </c>
      <c r="AC80" s="143">
        <f t="shared" si="34"/>
        <v>0</v>
      </c>
      <c r="AD80" s="143">
        <f t="shared" si="35"/>
        <v>0</v>
      </c>
      <c r="AE80" s="143">
        <f t="shared" si="36"/>
        <v>0</v>
      </c>
      <c r="AF80" s="143">
        <f t="shared" si="37"/>
        <v>0</v>
      </c>
      <c r="AG80" s="143">
        <f t="shared" si="38"/>
        <v>0</v>
      </c>
      <c r="AH80" s="143">
        <f t="shared" si="39"/>
        <v>0</v>
      </c>
      <c r="AI80" s="143">
        <f t="shared" si="31"/>
        <v>0</v>
      </c>
      <c r="AJ80" s="143">
        <f>IFERROR(VLOOKUP(F80,資産!$A$5:$G$10000,7,0),0)</f>
        <v>0</v>
      </c>
      <c r="AK80" s="142">
        <f>IF(C80="両替",1,IFERROR(VLOOKUP(L80,マスタ!$J$4:$L$19,2,0),0))</f>
        <v>0</v>
      </c>
      <c r="AL80" s="148">
        <f t="shared" si="40"/>
        <v>0</v>
      </c>
      <c r="AM80" s="148">
        <f t="shared" si="41"/>
        <v>0</v>
      </c>
      <c r="AN80" s="148">
        <f t="shared" si="42"/>
        <v>0</v>
      </c>
      <c r="AO80" s="148">
        <f t="shared" si="43"/>
        <v>0</v>
      </c>
      <c r="AP80" s="148">
        <f t="shared" si="44"/>
        <v>0</v>
      </c>
      <c r="AQ80" s="148">
        <f t="shared" si="45"/>
        <v>0</v>
      </c>
      <c r="AR80" s="148">
        <f t="shared" si="32"/>
        <v>0</v>
      </c>
      <c r="AS80" s="148">
        <f t="shared" si="46"/>
        <v>0</v>
      </c>
      <c r="AT80" s="148">
        <f t="shared" si="47"/>
        <v>0</v>
      </c>
    </row>
    <row r="81" spans="1:46">
      <c r="A81" s="21">
        <f t="shared" si="33"/>
        <v>73</v>
      </c>
      <c r="B81" s="29"/>
      <c r="C81" s="61"/>
      <c r="D81" s="34">
        <f t="shared" si="25"/>
        <v>0</v>
      </c>
      <c r="E81" s="17"/>
      <c r="F81" s="19"/>
      <c r="G81" s="18"/>
      <c r="H81" s="18"/>
      <c r="I81" s="18"/>
      <c r="J81" s="18"/>
      <c r="K81" s="60">
        <f t="shared" si="26"/>
        <v>0</v>
      </c>
      <c r="L81" s="17"/>
      <c r="M81" s="20">
        <f>IF(U81=0,0,SUM($U$9:U81))</f>
        <v>0</v>
      </c>
      <c r="N81" s="18"/>
      <c r="O81" s="18"/>
      <c r="P81" s="18"/>
      <c r="Q81" s="137">
        <f t="shared" si="27"/>
        <v>0</v>
      </c>
      <c r="R81" s="137">
        <f t="shared" si="28"/>
        <v>0</v>
      </c>
      <c r="S81" s="122"/>
      <c r="T81" s="139">
        <f>IFERROR(VLOOKUP(E81,マスタ!$F$4:$H$19,3,0),0)</f>
        <v>0</v>
      </c>
      <c r="U81" s="139">
        <f>IFERROR(VLOOKUP(L81,マスタ!$J$4:$L$19,3,0),0)</f>
        <v>0</v>
      </c>
      <c r="V81" s="140">
        <f>IFERROR(VLOOKUP($B81,'相場&amp;ウオレット'!$A$4:$H$53,2,0),0)</f>
        <v>0</v>
      </c>
      <c r="W81" s="140">
        <f>IFERROR(VLOOKUP($B81,'相場&amp;ウオレット'!$A$4:$H$53,3,0),0)</f>
        <v>0</v>
      </c>
      <c r="X81" s="140">
        <f>IFERROR(VLOOKUP($B81,'相場&amp;ウオレット'!$A$4:$H$53,4,0),0)</f>
        <v>0</v>
      </c>
      <c r="Y81" s="140">
        <f>IFERROR(VLOOKUP($B81,'相場&amp;ウオレット'!$A$4:$H$53,5,0),0)</f>
        <v>0</v>
      </c>
      <c r="Z81" s="141" t="str">
        <f t="shared" si="29"/>
        <v>_</v>
      </c>
      <c r="AA81" s="142" t="str">
        <f t="shared" si="30"/>
        <v>_</v>
      </c>
      <c r="AB81" s="143">
        <f>IFERROR(IF(C81="両替",1,VLOOKUP(E81,マスタ!$F$4:$G$19,2,0)),0)</f>
        <v>0</v>
      </c>
      <c r="AC81" s="143">
        <f t="shared" si="34"/>
        <v>0</v>
      </c>
      <c r="AD81" s="143">
        <f t="shared" si="35"/>
        <v>0</v>
      </c>
      <c r="AE81" s="143">
        <f t="shared" si="36"/>
        <v>0</v>
      </c>
      <c r="AF81" s="143">
        <f t="shared" si="37"/>
        <v>0</v>
      </c>
      <c r="AG81" s="143">
        <f t="shared" si="38"/>
        <v>0</v>
      </c>
      <c r="AH81" s="143">
        <f t="shared" si="39"/>
        <v>0</v>
      </c>
      <c r="AI81" s="143">
        <f t="shared" si="31"/>
        <v>0</v>
      </c>
      <c r="AJ81" s="143">
        <f>IFERROR(VLOOKUP(F81,資産!$A$5:$G$10000,7,0),0)</f>
        <v>0</v>
      </c>
      <c r="AK81" s="142">
        <f>IF(C81="両替",1,IFERROR(VLOOKUP(L81,マスタ!$J$4:$L$19,2,0),0))</f>
        <v>0</v>
      </c>
      <c r="AL81" s="148">
        <f t="shared" si="40"/>
        <v>0</v>
      </c>
      <c r="AM81" s="148">
        <f t="shared" si="41"/>
        <v>0</v>
      </c>
      <c r="AN81" s="148">
        <f t="shared" si="42"/>
        <v>0</v>
      </c>
      <c r="AO81" s="148">
        <f t="shared" si="43"/>
        <v>0</v>
      </c>
      <c r="AP81" s="148">
        <f t="shared" si="44"/>
        <v>0</v>
      </c>
      <c r="AQ81" s="148">
        <f t="shared" si="45"/>
        <v>0</v>
      </c>
      <c r="AR81" s="148">
        <f t="shared" si="32"/>
        <v>0</v>
      </c>
      <c r="AS81" s="148">
        <f t="shared" si="46"/>
        <v>0</v>
      </c>
      <c r="AT81" s="148">
        <f t="shared" si="47"/>
        <v>0</v>
      </c>
    </row>
    <row r="82" spans="1:46">
      <c r="A82" s="21">
        <f t="shared" si="33"/>
        <v>74</v>
      </c>
      <c r="B82" s="29"/>
      <c r="C82" s="61"/>
      <c r="D82" s="34">
        <f t="shared" si="25"/>
        <v>0</v>
      </c>
      <c r="E82" s="17"/>
      <c r="F82" s="19"/>
      <c r="G82" s="18"/>
      <c r="H82" s="18"/>
      <c r="I82" s="18"/>
      <c r="J82" s="18"/>
      <c r="K82" s="60">
        <f t="shared" si="26"/>
        <v>0</v>
      </c>
      <c r="L82" s="17"/>
      <c r="M82" s="20">
        <f>IF(U82=0,0,SUM($U$9:U82))</f>
        <v>0</v>
      </c>
      <c r="N82" s="18"/>
      <c r="O82" s="18"/>
      <c r="P82" s="18"/>
      <c r="Q82" s="137">
        <f t="shared" si="27"/>
        <v>0</v>
      </c>
      <c r="R82" s="137">
        <f t="shared" si="28"/>
        <v>0</v>
      </c>
      <c r="S82" s="122"/>
      <c r="T82" s="139">
        <f>IFERROR(VLOOKUP(E82,マスタ!$F$4:$H$19,3,0),0)</f>
        <v>0</v>
      </c>
      <c r="U82" s="139">
        <f>IFERROR(VLOOKUP(L82,マスタ!$J$4:$L$19,3,0),0)</f>
        <v>0</v>
      </c>
      <c r="V82" s="140">
        <f>IFERROR(VLOOKUP($B82,'相場&amp;ウオレット'!$A$4:$H$53,2,0),0)</f>
        <v>0</v>
      </c>
      <c r="W82" s="140">
        <f>IFERROR(VLOOKUP($B82,'相場&amp;ウオレット'!$A$4:$H$53,3,0),0)</f>
        <v>0</v>
      </c>
      <c r="X82" s="140">
        <f>IFERROR(VLOOKUP($B82,'相場&amp;ウオレット'!$A$4:$H$53,4,0),0)</f>
        <v>0</v>
      </c>
      <c r="Y82" s="140">
        <f>IFERROR(VLOOKUP($B82,'相場&amp;ウオレット'!$A$4:$H$53,5,0),0)</f>
        <v>0</v>
      </c>
      <c r="Z82" s="141" t="str">
        <f t="shared" si="29"/>
        <v>_</v>
      </c>
      <c r="AA82" s="142" t="str">
        <f t="shared" si="30"/>
        <v>_</v>
      </c>
      <c r="AB82" s="143">
        <f>IFERROR(IF(C82="両替",1,VLOOKUP(E82,マスタ!$F$4:$G$19,2,0)),0)</f>
        <v>0</v>
      </c>
      <c r="AC82" s="143">
        <f t="shared" si="34"/>
        <v>0</v>
      </c>
      <c r="AD82" s="143">
        <f t="shared" si="35"/>
        <v>0</v>
      </c>
      <c r="AE82" s="143">
        <f t="shared" si="36"/>
        <v>0</v>
      </c>
      <c r="AF82" s="143">
        <f t="shared" si="37"/>
        <v>0</v>
      </c>
      <c r="AG82" s="143">
        <f t="shared" si="38"/>
        <v>0</v>
      </c>
      <c r="AH82" s="143">
        <f t="shared" si="39"/>
        <v>0</v>
      </c>
      <c r="AI82" s="143">
        <f t="shared" si="31"/>
        <v>0</v>
      </c>
      <c r="AJ82" s="143">
        <f>IFERROR(VLOOKUP(F82,資産!$A$5:$G$10000,7,0),0)</f>
        <v>0</v>
      </c>
      <c r="AK82" s="142">
        <f>IF(C82="両替",1,IFERROR(VLOOKUP(L82,マスタ!$J$4:$L$19,2,0),0))</f>
        <v>0</v>
      </c>
      <c r="AL82" s="148">
        <f t="shared" si="40"/>
        <v>0</v>
      </c>
      <c r="AM82" s="148">
        <f t="shared" si="41"/>
        <v>0</v>
      </c>
      <c r="AN82" s="148">
        <f t="shared" si="42"/>
        <v>0</v>
      </c>
      <c r="AO82" s="148">
        <f t="shared" si="43"/>
        <v>0</v>
      </c>
      <c r="AP82" s="148">
        <f t="shared" si="44"/>
        <v>0</v>
      </c>
      <c r="AQ82" s="148">
        <f t="shared" si="45"/>
        <v>0</v>
      </c>
      <c r="AR82" s="148">
        <f t="shared" si="32"/>
        <v>0</v>
      </c>
      <c r="AS82" s="148">
        <f t="shared" si="46"/>
        <v>0</v>
      </c>
      <c r="AT82" s="148">
        <f t="shared" si="47"/>
        <v>0</v>
      </c>
    </row>
    <row r="83" spans="1:46">
      <c r="A83" s="21">
        <f t="shared" si="33"/>
        <v>75</v>
      </c>
      <c r="B83" s="29"/>
      <c r="C83" s="61"/>
      <c r="D83" s="34">
        <f t="shared" si="25"/>
        <v>0</v>
      </c>
      <c r="E83" s="17"/>
      <c r="F83" s="19"/>
      <c r="G83" s="18"/>
      <c r="H83" s="18"/>
      <c r="I83" s="18"/>
      <c r="J83" s="18"/>
      <c r="K83" s="60">
        <f t="shared" si="26"/>
        <v>0</v>
      </c>
      <c r="L83" s="17"/>
      <c r="M83" s="20">
        <f>IF(U83=0,0,SUM($U$9:U83))</f>
        <v>0</v>
      </c>
      <c r="N83" s="18"/>
      <c r="O83" s="18"/>
      <c r="P83" s="18"/>
      <c r="Q83" s="137">
        <f t="shared" si="27"/>
        <v>0</v>
      </c>
      <c r="R83" s="137">
        <f t="shared" si="28"/>
        <v>0</v>
      </c>
      <c r="S83" s="122"/>
      <c r="T83" s="139">
        <f>IFERROR(VLOOKUP(E83,マスタ!$F$4:$H$19,3,0),0)</f>
        <v>0</v>
      </c>
      <c r="U83" s="139">
        <f>IFERROR(VLOOKUP(L83,マスタ!$J$4:$L$19,3,0),0)</f>
        <v>0</v>
      </c>
      <c r="V83" s="140">
        <f>IFERROR(VLOOKUP($B83,'相場&amp;ウオレット'!$A$4:$H$53,2,0),0)</f>
        <v>0</v>
      </c>
      <c r="W83" s="140">
        <f>IFERROR(VLOOKUP($B83,'相場&amp;ウオレット'!$A$4:$H$53,3,0),0)</f>
        <v>0</v>
      </c>
      <c r="X83" s="140">
        <f>IFERROR(VLOOKUP($B83,'相場&amp;ウオレット'!$A$4:$H$53,4,0),0)</f>
        <v>0</v>
      </c>
      <c r="Y83" s="140">
        <f>IFERROR(VLOOKUP($B83,'相場&amp;ウオレット'!$A$4:$H$53,5,0),0)</f>
        <v>0</v>
      </c>
      <c r="Z83" s="141" t="str">
        <f t="shared" si="29"/>
        <v>_</v>
      </c>
      <c r="AA83" s="142" t="str">
        <f t="shared" si="30"/>
        <v>_</v>
      </c>
      <c r="AB83" s="143">
        <f>IFERROR(IF(C83="両替",1,VLOOKUP(E83,マスタ!$F$4:$G$19,2,0)),0)</f>
        <v>0</v>
      </c>
      <c r="AC83" s="143">
        <f t="shared" si="34"/>
        <v>0</v>
      </c>
      <c r="AD83" s="143">
        <f t="shared" si="35"/>
        <v>0</v>
      </c>
      <c r="AE83" s="143">
        <f t="shared" si="36"/>
        <v>0</v>
      </c>
      <c r="AF83" s="143">
        <f t="shared" si="37"/>
        <v>0</v>
      </c>
      <c r="AG83" s="143">
        <f t="shared" si="38"/>
        <v>0</v>
      </c>
      <c r="AH83" s="143">
        <f t="shared" si="39"/>
        <v>0</v>
      </c>
      <c r="AI83" s="143">
        <f t="shared" si="31"/>
        <v>0</v>
      </c>
      <c r="AJ83" s="143">
        <f>IFERROR(VLOOKUP(F83,資産!$A$5:$G$10000,7,0),0)</f>
        <v>0</v>
      </c>
      <c r="AK83" s="142">
        <f>IF(C83="両替",1,IFERROR(VLOOKUP(L83,マスタ!$J$4:$L$19,2,0),0))</f>
        <v>0</v>
      </c>
      <c r="AL83" s="148">
        <f t="shared" si="40"/>
        <v>0</v>
      </c>
      <c r="AM83" s="148">
        <f t="shared" si="41"/>
        <v>0</v>
      </c>
      <c r="AN83" s="148">
        <f t="shared" si="42"/>
        <v>0</v>
      </c>
      <c r="AO83" s="148">
        <f t="shared" si="43"/>
        <v>0</v>
      </c>
      <c r="AP83" s="148">
        <f t="shared" si="44"/>
        <v>0</v>
      </c>
      <c r="AQ83" s="148">
        <f t="shared" si="45"/>
        <v>0</v>
      </c>
      <c r="AR83" s="148">
        <f t="shared" si="32"/>
        <v>0</v>
      </c>
      <c r="AS83" s="148">
        <f t="shared" si="46"/>
        <v>0</v>
      </c>
      <c r="AT83" s="148">
        <f t="shared" si="47"/>
        <v>0</v>
      </c>
    </row>
    <row r="84" spans="1:46">
      <c r="A84" s="21">
        <f t="shared" si="33"/>
        <v>76</v>
      </c>
      <c r="B84" s="29"/>
      <c r="C84" s="61"/>
      <c r="D84" s="34">
        <f t="shared" si="25"/>
        <v>0</v>
      </c>
      <c r="E84" s="17"/>
      <c r="F84" s="19"/>
      <c r="G84" s="18"/>
      <c r="H84" s="18"/>
      <c r="I84" s="18"/>
      <c r="J84" s="18"/>
      <c r="K84" s="60">
        <f t="shared" si="26"/>
        <v>0</v>
      </c>
      <c r="L84" s="17"/>
      <c r="M84" s="20">
        <f>IF(U84=0,0,SUM($U$9:U84))</f>
        <v>0</v>
      </c>
      <c r="N84" s="18"/>
      <c r="O84" s="18"/>
      <c r="P84" s="18"/>
      <c r="Q84" s="137">
        <f t="shared" si="27"/>
        <v>0</v>
      </c>
      <c r="R84" s="137">
        <f t="shared" si="28"/>
        <v>0</v>
      </c>
      <c r="S84" s="122"/>
      <c r="T84" s="139">
        <f>IFERROR(VLOOKUP(E84,マスタ!$F$4:$H$19,3,0),0)</f>
        <v>0</v>
      </c>
      <c r="U84" s="139">
        <f>IFERROR(VLOOKUP(L84,マスタ!$J$4:$L$19,3,0),0)</f>
        <v>0</v>
      </c>
      <c r="V84" s="140">
        <f>IFERROR(VLOOKUP($B84,'相場&amp;ウオレット'!$A$4:$H$53,2,0),0)</f>
        <v>0</v>
      </c>
      <c r="W84" s="140">
        <f>IFERROR(VLOOKUP($B84,'相場&amp;ウオレット'!$A$4:$H$53,3,0),0)</f>
        <v>0</v>
      </c>
      <c r="X84" s="140">
        <f>IFERROR(VLOOKUP($B84,'相場&amp;ウオレット'!$A$4:$H$53,4,0),0)</f>
        <v>0</v>
      </c>
      <c r="Y84" s="140">
        <f>IFERROR(VLOOKUP($B84,'相場&amp;ウオレット'!$A$4:$H$53,5,0),0)</f>
        <v>0</v>
      </c>
      <c r="Z84" s="141" t="str">
        <f t="shared" si="29"/>
        <v>_</v>
      </c>
      <c r="AA84" s="142" t="str">
        <f t="shared" si="30"/>
        <v>_</v>
      </c>
      <c r="AB84" s="143">
        <f>IFERROR(IF(C84="両替",1,VLOOKUP(E84,マスタ!$F$4:$G$19,2,0)),0)</f>
        <v>0</v>
      </c>
      <c r="AC84" s="143">
        <f t="shared" si="34"/>
        <v>0</v>
      </c>
      <c r="AD84" s="143">
        <f t="shared" si="35"/>
        <v>0</v>
      </c>
      <c r="AE84" s="143">
        <f t="shared" si="36"/>
        <v>0</v>
      </c>
      <c r="AF84" s="143">
        <f t="shared" si="37"/>
        <v>0</v>
      </c>
      <c r="AG84" s="143">
        <f t="shared" si="38"/>
        <v>0</v>
      </c>
      <c r="AH84" s="143">
        <f t="shared" si="39"/>
        <v>0</v>
      </c>
      <c r="AI84" s="143">
        <f t="shared" si="31"/>
        <v>0</v>
      </c>
      <c r="AJ84" s="143">
        <f>IFERROR(VLOOKUP(F84,資産!$A$5:$G$10000,7,0),0)</f>
        <v>0</v>
      </c>
      <c r="AK84" s="142">
        <f>IF(C84="両替",1,IFERROR(VLOOKUP(L84,マスタ!$J$4:$L$19,2,0),0))</f>
        <v>0</v>
      </c>
      <c r="AL84" s="148">
        <f t="shared" si="40"/>
        <v>0</v>
      </c>
      <c r="AM84" s="148">
        <f t="shared" si="41"/>
        <v>0</v>
      </c>
      <c r="AN84" s="148">
        <f t="shared" si="42"/>
        <v>0</v>
      </c>
      <c r="AO84" s="148">
        <f t="shared" si="43"/>
        <v>0</v>
      </c>
      <c r="AP84" s="148">
        <f t="shared" si="44"/>
        <v>0</v>
      </c>
      <c r="AQ84" s="148">
        <f t="shared" si="45"/>
        <v>0</v>
      </c>
      <c r="AR84" s="148">
        <f t="shared" si="32"/>
        <v>0</v>
      </c>
      <c r="AS84" s="148">
        <f t="shared" si="46"/>
        <v>0</v>
      </c>
      <c r="AT84" s="148">
        <f t="shared" si="47"/>
        <v>0</v>
      </c>
    </row>
    <row r="85" spans="1:46">
      <c r="A85" s="21">
        <f t="shared" si="33"/>
        <v>77</v>
      </c>
      <c r="B85" s="29"/>
      <c r="C85" s="61"/>
      <c r="D85" s="34">
        <f t="shared" si="25"/>
        <v>0</v>
      </c>
      <c r="E85" s="17"/>
      <c r="F85" s="19"/>
      <c r="G85" s="18"/>
      <c r="H85" s="18"/>
      <c r="I85" s="18"/>
      <c r="J85" s="18"/>
      <c r="K85" s="60">
        <f t="shared" si="26"/>
        <v>0</v>
      </c>
      <c r="L85" s="17"/>
      <c r="M85" s="20">
        <f>IF(U85=0,0,SUM($U$9:U85))</f>
        <v>0</v>
      </c>
      <c r="N85" s="18"/>
      <c r="O85" s="18"/>
      <c r="P85" s="18"/>
      <c r="Q85" s="137">
        <f t="shared" si="27"/>
        <v>0</v>
      </c>
      <c r="R85" s="137">
        <f t="shared" si="28"/>
        <v>0</v>
      </c>
      <c r="S85" s="122"/>
      <c r="T85" s="139">
        <f>IFERROR(VLOOKUP(E85,マスタ!$F$4:$H$19,3,0),0)</f>
        <v>0</v>
      </c>
      <c r="U85" s="139">
        <f>IFERROR(VLOOKUP(L85,マスタ!$J$4:$L$19,3,0),0)</f>
        <v>0</v>
      </c>
      <c r="V85" s="140">
        <f>IFERROR(VLOOKUP($B85,'相場&amp;ウオレット'!$A$4:$H$53,2,0),0)</f>
        <v>0</v>
      </c>
      <c r="W85" s="140">
        <f>IFERROR(VLOOKUP($B85,'相場&amp;ウオレット'!$A$4:$H$53,3,0),0)</f>
        <v>0</v>
      </c>
      <c r="X85" s="140">
        <f>IFERROR(VLOOKUP($B85,'相場&amp;ウオレット'!$A$4:$H$53,4,0),0)</f>
        <v>0</v>
      </c>
      <c r="Y85" s="140">
        <f>IFERROR(VLOOKUP($B85,'相場&amp;ウオレット'!$A$4:$H$53,5,0),0)</f>
        <v>0</v>
      </c>
      <c r="Z85" s="141" t="str">
        <f t="shared" si="29"/>
        <v>_</v>
      </c>
      <c r="AA85" s="142" t="str">
        <f t="shared" si="30"/>
        <v>_</v>
      </c>
      <c r="AB85" s="143">
        <f>IFERROR(IF(C85="両替",1,VLOOKUP(E85,マスタ!$F$4:$G$19,2,0)),0)</f>
        <v>0</v>
      </c>
      <c r="AC85" s="143">
        <f t="shared" si="34"/>
        <v>0</v>
      </c>
      <c r="AD85" s="143">
        <f t="shared" si="35"/>
        <v>0</v>
      </c>
      <c r="AE85" s="143">
        <f t="shared" si="36"/>
        <v>0</v>
      </c>
      <c r="AF85" s="143">
        <f t="shared" si="37"/>
        <v>0</v>
      </c>
      <c r="AG85" s="143">
        <f t="shared" si="38"/>
        <v>0</v>
      </c>
      <c r="AH85" s="143">
        <f t="shared" si="39"/>
        <v>0</v>
      </c>
      <c r="AI85" s="143">
        <f t="shared" si="31"/>
        <v>0</v>
      </c>
      <c r="AJ85" s="143">
        <f>IFERROR(VLOOKUP(F85,資産!$A$5:$G$10000,7,0),0)</f>
        <v>0</v>
      </c>
      <c r="AK85" s="142">
        <f>IF(C85="両替",1,IFERROR(VLOOKUP(L85,マスタ!$J$4:$L$19,2,0),0))</f>
        <v>0</v>
      </c>
      <c r="AL85" s="148">
        <f t="shared" si="40"/>
        <v>0</v>
      </c>
      <c r="AM85" s="148">
        <f t="shared" si="41"/>
        <v>0</v>
      </c>
      <c r="AN85" s="148">
        <f t="shared" si="42"/>
        <v>0</v>
      </c>
      <c r="AO85" s="148">
        <f t="shared" si="43"/>
        <v>0</v>
      </c>
      <c r="AP85" s="148">
        <f t="shared" si="44"/>
        <v>0</v>
      </c>
      <c r="AQ85" s="148">
        <f t="shared" si="45"/>
        <v>0</v>
      </c>
      <c r="AR85" s="148">
        <f t="shared" si="32"/>
        <v>0</v>
      </c>
      <c r="AS85" s="148">
        <f t="shared" si="46"/>
        <v>0</v>
      </c>
      <c r="AT85" s="148">
        <f t="shared" si="47"/>
        <v>0</v>
      </c>
    </row>
    <row r="86" spans="1:46">
      <c r="A86" s="21">
        <f t="shared" si="33"/>
        <v>78</v>
      </c>
      <c r="B86" s="29"/>
      <c r="C86" s="61"/>
      <c r="D86" s="34">
        <f t="shared" si="25"/>
        <v>0</v>
      </c>
      <c r="E86" s="17"/>
      <c r="F86" s="19"/>
      <c r="G86" s="18"/>
      <c r="H86" s="18"/>
      <c r="I86" s="18"/>
      <c r="J86" s="18"/>
      <c r="K86" s="60">
        <f t="shared" si="26"/>
        <v>0</v>
      </c>
      <c r="L86" s="17"/>
      <c r="M86" s="20">
        <f>IF(U86=0,0,SUM($U$9:U86))</f>
        <v>0</v>
      </c>
      <c r="N86" s="18"/>
      <c r="O86" s="18"/>
      <c r="P86" s="18"/>
      <c r="Q86" s="137">
        <f t="shared" si="27"/>
        <v>0</v>
      </c>
      <c r="R86" s="137">
        <f t="shared" si="28"/>
        <v>0</v>
      </c>
      <c r="S86" s="122"/>
      <c r="T86" s="139">
        <f>IFERROR(VLOOKUP(E86,マスタ!$F$4:$H$19,3,0),0)</f>
        <v>0</v>
      </c>
      <c r="U86" s="139">
        <f>IFERROR(VLOOKUP(L86,マスタ!$J$4:$L$19,3,0),0)</f>
        <v>0</v>
      </c>
      <c r="V86" s="140">
        <f>IFERROR(VLOOKUP($B86,'相場&amp;ウオレット'!$A$4:$H$53,2,0),0)</f>
        <v>0</v>
      </c>
      <c r="W86" s="140">
        <f>IFERROR(VLOOKUP($B86,'相場&amp;ウオレット'!$A$4:$H$53,3,0),0)</f>
        <v>0</v>
      </c>
      <c r="X86" s="140">
        <f>IFERROR(VLOOKUP($B86,'相場&amp;ウオレット'!$A$4:$H$53,4,0),0)</f>
        <v>0</v>
      </c>
      <c r="Y86" s="140">
        <f>IFERROR(VLOOKUP($B86,'相場&amp;ウオレット'!$A$4:$H$53,5,0),0)</f>
        <v>0</v>
      </c>
      <c r="Z86" s="141" t="str">
        <f t="shared" si="29"/>
        <v>_</v>
      </c>
      <c r="AA86" s="142" t="str">
        <f t="shared" si="30"/>
        <v>_</v>
      </c>
      <c r="AB86" s="143">
        <f>IFERROR(IF(C86="両替",1,VLOOKUP(E86,マスタ!$F$4:$G$19,2,0)),0)</f>
        <v>0</v>
      </c>
      <c r="AC86" s="143">
        <f t="shared" si="34"/>
        <v>0</v>
      </c>
      <c r="AD86" s="143">
        <f t="shared" si="35"/>
        <v>0</v>
      </c>
      <c r="AE86" s="143">
        <f t="shared" si="36"/>
        <v>0</v>
      </c>
      <c r="AF86" s="143">
        <f t="shared" si="37"/>
        <v>0</v>
      </c>
      <c r="AG86" s="143">
        <f t="shared" si="38"/>
        <v>0</v>
      </c>
      <c r="AH86" s="143">
        <f t="shared" si="39"/>
        <v>0</v>
      </c>
      <c r="AI86" s="143">
        <f t="shared" si="31"/>
        <v>0</v>
      </c>
      <c r="AJ86" s="143">
        <f>IFERROR(VLOOKUP(F86,資産!$A$5:$G$10000,7,0),0)</f>
        <v>0</v>
      </c>
      <c r="AK86" s="142">
        <f>IF(C86="両替",1,IFERROR(VLOOKUP(L86,マスタ!$J$4:$L$19,2,0),0))</f>
        <v>0</v>
      </c>
      <c r="AL86" s="148">
        <f t="shared" si="40"/>
        <v>0</v>
      </c>
      <c r="AM86" s="148">
        <f t="shared" si="41"/>
        <v>0</v>
      </c>
      <c r="AN86" s="148">
        <f t="shared" si="42"/>
        <v>0</v>
      </c>
      <c r="AO86" s="148">
        <f t="shared" si="43"/>
        <v>0</v>
      </c>
      <c r="AP86" s="148">
        <f t="shared" si="44"/>
        <v>0</v>
      </c>
      <c r="AQ86" s="148">
        <f t="shared" si="45"/>
        <v>0</v>
      </c>
      <c r="AR86" s="148">
        <f t="shared" si="32"/>
        <v>0</v>
      </c>
      <c r="AS86" s="148">
        <f t="shared" si="46"/>
        <v>0</v>
      </c>
      <c r="AT86" s="148">
        <f t="shared" si="47"/>
        <v>0</v>
      </c>
    </row>
    <row r="87" spans="1:46">
      <c r="A87" s="21">
        <f t="shared" si="33"/>
        <v>79</v>
      </c>
      <c r="B87" s="29"/>
      <c r="C87" s="61"/>
      <c r="D87" s="34">
        <f t="shared" si="25"/>
        <v>0</v>
      </c>
      <c r="E87" s="17"/>
      <c r="F87" s="19"/>
      <c r="G87" s="18"/>
      <c r="H87" s="18"/>
      <c r="I87" s="18"/>
      <c r="J87" s="18"/>
      <c r="K87" s="60">
        <f t="shared" si="26"/>
        <v>0</v>
      </c>
      <c r="L87" s="17"/>
      <c r="M87" s="20">
        <f>IF(U87=0,0,SUM($U$9:U87))</f>
        <v>0</v>
      </c>
      <c r="N87" s="18"/>
      <c r="O87" s="18"/>
      <c r="P87" s="18"/>
      <c r="Q87" s="137">
        <f t="shared" si="27"/>
        <v>0</v>
      </c>
      <c r="R87" s="137">
        <f t="shared" si="28"/>
        <v>0</v>
      </c>
      <c r="S87" s="122"/>
      <c r="T87" s="139">
        <f>IFERROR(VLOOKUP(E87,マスタ!$F$4:$H$19,3,0),0)</f>
        <v>0</v>
      </c>
      <c r="U87" s="139">
        <f>IFERROR(VLOOKUP(L87,マスタ!$J$4:$L$19,3,0),0)</f>
        <v>0</v>
      </c>
      <c r="V87" s="140">
        <f>IFERROR(VLOOKUP($B87,'相場&amp;ウオレット'!$A$4:$H$53,2,0),0)</f>
        <v>0</v>
      </c>
      <c r="W87" s="140">
        <f>IFERROR(VLOOKUP($B87,'相場&amp;ウオレット'!$A$4:$H$53,3,0),0)</f>
        <v>0</v>
      </c>
      <c r="X87" s="140">
        <f>IFERROR(VLOOKUP($B87,'相場&amp;ウオレット'!$A$4:$H$53,4,0),0)</f>
        <v>0</v>
      </c>
      <c r="Y87" s="140">
        <f>IFERROR(VLOOKUP($B87,'相場&amp;ウオレット'!$A$4:$H$53,5,0),0)</f>
        <v>0</v>
      </c>
      <c r="Z87" s="141" t="str">
        <f t="shared" si="29"/>
        <v>_</v>
      </c>
      <c r="AA87" s="142" t="str">
        <f t="shared" si="30"/>
        <v>_</v>
      </c>
      <c r="AB87" s="143">
        <f>IFERROR(IF(C87="両替",1,VLOOKUP(E87,マスタ!$F$4:$G$19,2,0)),0)</f>
        <v>0</v>
      </c>
      <c r="AC87" s="143">
        <f t="shared" si="34"/>
        <v>0</v>
      </c>
      <c r="AD87" s="143">
        <f t="shared" si="35"/>
        <v>0</v>
      </c>
      <c r="AE87" s="143">
        <f t="shared" si="36"/>
        <v>0</v>
      </c>
      <c r="AF87" s="143">
        <f t="shared" si="37"/>
        <v>0</v>
      </c>
      <c r="AG87" s="143">
        <f t="shared" si="38"/>
        <v>0</v>
      </c>
      <c r="AH87" s="143">
        <f t="shared" si="39"/>
        <v>0</v>
      </c>
      <c r="AI87" s="143">
        <f t="shared" si="31"/>
        <v>0</v>
      </c>
      <c r="AJ87" s="143">
        <f>IFERROR(VLOOKUP(F87,資産!$A$5:$G$10000,7,0),0)</f>
        <v>0</v>
      </c>
      <c r="AK87" s="142">
        <f>IF(C87="両替",1,IFERROR(VLOOKUP(L87,マスタ!$J$4:$L$19,2,0),0))</f>
        <v>0</v>
      </c>
      <c r="AL87" s="148">
        <f t="shared" si="40"/>
        <v>0</v>
      </c>
      <c r="AM87" s="148">
        <f t="shared" si="41"/>
        <v>0</v>
      </c>
      <c r="AN87" s="148">
        <f t="shared" si="42"/>
        <v>0</v>
      </c>
      <c r="AO87" s="148">
        <f t="shared" si="43"/>
        <v>0</v>
      </c>
      <c r="AP87" s="148">
        <f t="shared" si="44"/>
        <v>0</v>
      </c>
      <c r="AQ87" s="148">
        <f t="shared" si="45"/>
        <v>0</v>
      </c>
      <c r="AR87" s="148">
        <f t="shared" si="32"/>
        <v>0</v>
      </c>
      <c r="AS87" s="148">
        <f t="shared" si="46"/>
        <v>0</v>
      </c>
      <c r="AT87" s="148">
        <f t="shared" si="47"/>
        <v>0</v>
      </c>
    </row>
    <row r="88" spans="1:46">
      <c r="A88" s="21">
        <f t="shared" si="33"/>
        <v>80</v>
      </c>
      <c r="B88" s="29"/>
      <c r="C88" s="61"/>
      <c r="D88" s="34">
        <f t="shared" si="25"/>
        <v>0</v>
      </c>
      <c r="E88" s="17"/>
      <c r="F88" s="19"/>
      <c r="G88" s="18"/>
      <c r="H88" s="18"/>
      <c r="I88" s="18"/>
      <c r="J88" s="18"/>
      <c r="K88" s="60">
        <f t="shared" si="26"/>
        <v>0</v>
      </c>
      <c r="L88" s="17"/>
      <c r="M88" s="20">
        <f>IF(U88=0,0,SUM($U$9:U88))</f>
        <v>0</v>
      </c>
      <c r="N88" s="18"/>
      <c r="O88" s="18"/>
      <c r="P88" s="18"/>
      <c r="Q88" s="137">
        <f t="shared" si="27"/>
        <v>0</v>
      </c>
      <c r="R88" s="137">
        <f t="shared" si="28"/>
        <v>0</v>
      </c>
      <c r="S88" s="122"/>
      <c r="T88" s="139">
        <f>IFERROR(VLOOKUP(E88,マスタ!$F$4:$H$19,3,0),0)</f>
        <v>0</v>
      </c>
      <c r="U88" s="139">
        <f>IFERROR(VLOOKUP(L88,マスタ!$J$4:$L$19,3,0),0)</f>
        <v>0</v>
      </c>
      <c r="V88" s="140">
        <f>IFERROR(VLOOKUP($B88,'相場&amp;ウオレット'!$A$4:$H$53,2,0),0)</f>
        <v>0</v>
      </c>
      <c r="W88" s="140">
        <f>IFERROR(VLOOKUP($B88,'相場&amp;ウオレット'!$A$4:$H$53,3,0),0)</f>
        <v>0</v>
      </c>
      <c r="X88" s="140">
        <f>IFERROR(VLOOKUP($B88,'相場&amp;ウオレット'!$A$4:$H$53,4,0),0)</f>
        <v>0</v>
      </c>
      <c r="Y88" s="140">
        <f>IFERROR(VLOOKUP($B88,'相場&amp;ウオレット'!$A$4:$H$53,5,0),0)</f>
        <v>0</v>
      </c>
      <c r="Z88" s="141" t="str">
        <f t="shared" si="29"/>
        <v>_</v>
      </c>
      <c r="AA88" s="142" t="str">
        <f t="shared" si="30"/>
        <v>_</v>
      </c>
      <c r="AB88" s="143">
        <f>IFERROR(IF(C88="両替",1,VLOOKUP(E88,マスタ!$F$4:$G$19,2,0)),0)</f>
        <v>0</v>
      </c>
      <c r="AC88" s="143">
        <f t="shared" si="34"/>
        <v>0</v>
      </c>
      <c r="AD88" s="143">
        <f t="shared" si="35"/>
        <v>0</v>
      </c>
      <c r="AE88" s="143">
        <f t="shared" si="36"/>
        <v>0</v>
      </c>
      <c r="AF88" s="143">
        <f t="shared" si="37"/>
        <v>0</v>
      </c>
      <c r="AG88" s="143">
        <f t="shared" si="38"/>
        <v>0</v>
      </c>
      <c r="AH88" s="143">
        <f t="shared" si="39"/>
        <v>0</v>
      </c>
      <c r="AI88" s="143">
        <f t="shared" si="31"/>
        <v>0</v>
      </c>
      <c r="AJ88" s="143">
        <f>IFERROR(VLOOKUP(F88,資産!$A$5:$G$10000,7,0),0)</f>
        <v>0</v>
      </c>
      <c r="AK88" s="142">
        <f>IF(C88="両替",1,IFERROR(VLOOKUP(L88,マスタ!$J$4:$L$19,2,0),0))</f>
        <v>0</v>
      </c>
      <c r="AL88" s="148">
        <f t="shared" si="40"/>
        <v>0</v>
      </c>
      <c r="AM88" s="148">
        <f t="shared" si="41"/>
        <v>0</v>
      </c>
      <c r="AN88" s="148">
        <f t="shared" si="42"/>
        <v>0</v>
      </c>
      <c r="AO88" s="148">
        <f t="shared" si="43"/>
        <v>0</v>
      </c>
      <c r="AP88" s="148">
        <f t="shared" si="44"/>
        <v>0</v>
      </c>
      <c r="AQ88" s="148">
        <f t="shared" si="45"/>
        <v>0</v>
      </c>
      <c r="AR88" s="148">
        <f t="shared" si="32"/>
        <v>0</v>
      </c>
      <c r="AS88" s="148">
        <f t="shared" si="46"/>
        <v>0</v>
      </c>
      <c r="AT88" s="148">
        <f t="shared" si="47"/>
        <v>0</v>
      </c>
    </row>
    <row r="89" spans="1:46">
      <c r="A89" s="21">
        <f t="shared" si="33"/>
        <v>81</v>
      </c>
      <c r="B89" s="29"/>
      <c r="C89" s="61"/>
      <c r="D89" s="34">
        <f t="shared" si="25"/>
        <v>0</v>
      </c>
      <c r="E89" s="17"/>
      <c r="F89" s="19"/>
      <c r="G89" s="18"/>
      <c r="H89" s="18"/>
      <c r="I89" s="18"/>
      <c r="J89" s="18"/>
      <c r="K89" s="60">
        <f t="shared" si="26"/>
        <v>0</v>
      </c>
      <c r="L89" s="17"/>
      <c r="M89" s="20">
        <f>IF(U89=0,0,SUM($U$9:U89))</f>
        <v>0</v>
      </c>
      <c r="N89" s="18"/>
      <c r="O89" s="18"/>
      <c r="P89" s="18"/>
      <c r="Q89" s="137">
        <f t="shared" si="27"/>
        <v>0</v>
      </c>
      <c r="R89" s="137">
        <f t="shared" si="28"/>
        <v>0</v>
      </c>
      <c r="S89" s="122"/>
      <c r="T89" s="139">
        <f>IFERROR(VLOOKUP(E89,マスタ!$F$4:$H$19,3,0),0)</f>
        <v>0</v>
      </c>
      <c r="U89" s="139">
        <f>IFERROR(VLOOKUP(L89,マスタ!$J$4:$L$19,3,0),0)</f>
        <v>0</v>
      </c>
      <c r="V89" s="140">
        <f>IFERROR(VLOOKUP($B89,'相場&amp;ウオレット'!$A$4:$H$53,2,0),0)</f>
        <v>0</v>
      </c>
      <c r="W89" s="140">
        <f>IFERROR(VLOOKUP($B89,'相場&amp;ウオレット'!$A$4:$H$53,3,0),0)</f>
        <v>0</v>
      </c>
      <c r="X89" s="140">
        <f>IFERROR(VLOOKUP($B89,'相場&amp;ウオレット'!$A$4:$H$53,4,0),0)</f>
        <v>0</v>
      </c>
      <c r="Y89" s="140">
        <f>IFERROR(VLOOKUP($B89,'相場&amp;ウオレット'!$A$4:$H$53,5,0),0)</f>
        <v>0</v>
      </c>
      <c r="Z89" s="141" t="str">
        <f t="shared" si="29"/>
        <v>_</v>
      </c>
      <c r="AA89" s="142" t="str">
        <f t="shared" si="30"/>
        <v>_</v>
      </c>
      <c r="AB89" s="143">
        <f>IFERROR(IF(C89="両替",1,VLOOKUP(E89,マスタ!$F$4:$G$19,2,0)),0)</f>
        <v>0</v>
      </c>
      <c r="AC89" s="143">
        <f t="shared" si="34"/>
        <v>0</v>
      </c>
      <c r="AD89" s="143">
        <f t="shared" si="35"/>
        <v>0</v>
      </c>
      <c r="AE89" s="143">
        <f t="shared" si="36"/>
        <v>0</v>
      </c>
      <c r="AF89" s="143">
        <f t="shared" si="37"/>
        <v>0</v>
      </c>
      <c r="AG89" s="143">
        <f t="shared" si="38"/>
        <v>0</v>
      </c>
      <c r="AH89" s="143">
        <f t="shared" si="39"/>
        <v>0</v>
      </c>
      <c r="AI89" s="143">
        <f t="shared" si="31"/>
        <v>0</v>
      </c>
      <c r="AJ89" s="143">
        <f>IFERROR(VLOOKUP(F89,資産!$A$5:$G$10000,7,0),0)</f>
        <v>0</v>
      </c>
      <c r="AK89" s="142">
        <f>IF(C89="両替",1,IFERROR(VLOOKUP(L89,マスタ!$J$4:$L$19,2,0),0))</f>
        <v>0</v>
      </c>
      <c r="AL89" s="148">
        <f t="shared" si="40"/>
        <v>0</v>
      </c>
      <c r="AM89" s="148">
        <f t="shared" si="41"/>
        <v>0</v>
      </c>
      <c r="AN89" s="148">
        <f t="shared" si="42"/>
        <v>0</v>
      </c>
      <c r="AO89" s="148">
        <f t="shared" si="43"/>
        <v>0</v>
      </c>
      <c r="AP89" s="148">
        <f t="shared" si="44"/>
        <v>0</v>
      </c>
      <c r="AQ89" s="148">
        <f t="shared" si="45"/>
        <v>0</v>
      </c>
      <c r="AR89" s="148">
        <f t="shared" si="32"/>
        <v>0</v>
      </c>
      <c r="AS89" s="148">
        <f t="shared" si="46"/>
        <v>0</v>
      </c>
      <c r="AT89" s="148">
        <f t="shared" si="47"/>
        <v>0</v>
      </c>
    </row>
    <row r="90" spans="1:46">
      <c r="A90" s="21">
        <f t="shared" si="33"/>
        <v>82</v>
      </c>
      <c r="B90" s="29"/>
      <c r="C90" s="61"/>
      <c r="D90" s="34">
        <f t="shared" si="25"/>
        <v>0</v>
      </c>
      <c r="E90" s="17"/>
      <c r="F90" s="19"/>
      <c r="G90" s="18"/>
      <c r="H90" s="18"/>
      <c r="I90" s="18"/>
      <c r="J90" s="18"/>
      <c r="K90" s="60">
        <f t="shared" si="26"/>
        <v>0</v>
      </c>
      <c r="L90" s="17"/>
      <c r="M90" s="20">
        <f>IF(U90=0,0,SUM($U$9:U90))</f>
        <v>0</v>
      </c>
      <c r="N90" s="18"/>
      <c r="O90" s="18"/>
      <c r="P90" s="18"/>
      <c r="Q90" s="137">
        <f t="shared" si="27"/>
        <v>0</v>
      </c>
      <c r="R90" s="137">
        <f t="shared" si="28"/>
        <v>0</v>
      </c>
      <c r="S90" s="122"/>
      <c r="T90" s="139">
        <f>IFERROR(VLOOKUP(E90,マスタ!$F$4:$H$19,3,0),0)</f>
        <v>0</v>
      </c>
      <c r="U90" s="139">
        <f>IFERROR(VLOOKUP(L90,マスタ!$J$4:$L$19,3,0),0)</f>
        <v>0</v>
      </c>
      <c r="V90" s="140">
        <f>IFERROR(VLOOKUP($B90,'相場&amp;ウオレット'!$A$4:$H$53,2,0),0)</f>
        <v>0</v>
      </c>
      <c r="W90" s="140">
        <f>IFERROR(VLOOKUP($B90,'相場&amp;ウオレット'!$A$4:$H$53,3,0),0)</f>
        <v>0</v>
      </c>
      <c r="X90" s="140">
        <f>IFERROR(VLOOKUP($B90,'相場&amp;ウオレット'!$A$4:$H$53,4,0),0)</f>
        <v>0</v>
      </c>
      <c r="Y90" s="140">
        <f>IFERROR(VLOOKUP($B90,'相場&amp;ウオレット'!$A$4:$H$53,5,0),0)</f>
        <v>0</v>
      </c>
      <c r="Z90" s="141" t="str">
        <f t="shared" si="29"/>
        <v>_</v>
      </c>
      <c r="AA90" s="142" t="str">
        <f t="shared" si="30"/>
        <v>_</v>
      </c>
      <c r="AB90" s="143">
        <f>IFERROR(IF(C90="両替",1,VLOOKUP(E90,マスタ!$F$4:$G$19,2,0)),0)</f>
        <v>0</v>
      </c>
      <c r="AC90" s="143">
        <f t="shared" si="34"/>
        <v>0</v>
      </c>
      <c r="AD90" s="143">
        <f t="shared" si="35"/>
        <v>0</v>
      </c>
      <c r="AE90" s="143">
        <f t="shared" si="36"/>
        <v>0</v>
      </c>
      <c r="AF90" s="143">
        <f t="shared" si="37"/>
        <v>0</v>
      </c>
      <c r="AG90" s="143">
        <f t="shared" si="38"/>
        <v>0</v>
      </c>
      <c r="AH90" s="143">
        <f t="shared" si="39"/>
        <v>0</v>
      </c>
      <c r="AI90" s="143">
        <f t="shared" si="31"/>
        <v>0</v>
      </c>
      <c r="AJ90" s="143">
        <f>IFERROR(VLOOKUP(F90,資産!$A$5:$G$10000,7,0),0)</f>
        <v>0</v>
      </c>
      <c r="AK90" s="142">
        <f>IF(C90="両替",1,IFERROR(VLOOKUP(L90,マスタ!$J$4:$L$19,2,0),0))</f>
        <v>0</v>
      </c>
      <c r="AL90" s="148">
        <f t="shared" si="40"/>
        <v>0</v>
      </c>
      <c r="AM90" s="148">
        <f t="shared" si="41"/>
        <v>0</v>
      </c>
      <c r="AN90" s="148">
        <f t="shared" si="42"/>
        <v>0</v>
      </c>
      <c r="AO90" s="148">
        <f t="shared" si="43"/>
        <v>0</v>
      </c>
      <c r="AP90" s="148">
        <f t="shared" si="44"/>
        <v>0</v>
      </c>
      <c r="AQ90" s="148">
        <f t="shared" si="45"/>
        <v>0</v>
      </c>
      <c r="AR90" s="148">
        <f t="shared" si="32"/>
        <v>0</v>
      </c>
      <c r="AS90" s="148">
        <f t="shared" si="46"/>
        <v>0</v>
      </c>
      <c r="AT90" s="148">
        <f t="shared" si="47"/>
        <v>0</v>
      </c>
    </row>
    <row r="91" spans="1:46">
      <c r="A91" s="21">
        <f t="shared" si="33"/>
        <v>83</v>
      </c>
      <c r="B91" s="29"/>
      <c r="C91" s="61"/>
      <c r="D91" s="34">
        <f t="shared" si="25"/>
        <v>0</v>
      </c>
      <c r="E91" s="17"/>
      <c r="F91" s="19"/>
      <c r="G91" s="18"/>
      <c r="H91" s="18"/>
      <c r="I91" s="18"/>
      <c r="J91" s="18"/>
      <c r="K91" s="60">
        <f t="shared" si="26"/>
        <v>0</v>
      </c>
      <c r="L91" s="17"/>
      <c r="M91" s="20">
        <f>IF(U91=0,0,SUM($U$9:U91))</f>
        <v>0</v>
      </c>
      <c r="N91" s="18"/>
      <c r="O91" s="18"/>
      <c r="P91" s="18"/>
      <c r="Q91" s="137">
        <f t="shared" si="27"/>
        <v>0</v>
      </c>
      <c r="R91" s="137">
        <f t="shared" si="28"/>
        <v>0</v>
      </c>
      <c r="S91" s="122"/>
      <c r="T91" s="139">
        <f>IFERROR(VLOOKUP(E91,マスタ!$F$4:$H$19,3,0),0)</f>
        <v>0</v>
      </c>
      <c r="U91" s="139">
        <f>IFERROR(VLOOKUP(L91,マスタ!$J$4:$L$19,3,0),0)</f>
        <v>0</v>
      </c>
      <c r="V91" s="140">
        <f>IFERROR(VLOOKUP($B91,'相場&amp;ウオレット'!$A$4:$H$53,2,0),0)</f>
        <v>0</v>
      </c>
      <c r="W91" s="140">
        <f>IFERROR(VLOOKUP($B91,'相場&amp;ウオレット'!$A$4:$H$53,3,0),0)</f>
        <v>0</v>
      </c>
      <c r="X91" s="140">
        <f>IFERROR(VLOOKUP($B91,'相場&amp;ウオレット'!$A$4:$H$53,4,0),0)</f>
        <v>0</v>
      </c>
      <c r="Y91" s="140">
        <f>IFERROR(VLOOKUP($B91,'相場&amp;ウオレット'!$A$4:$H$53,5,0),0)</f>
        <v>0</v>
      </c>
      <c r="Z91" s="141" t="str">
        <f t="shared" si="29"/>
        <v>_</v>
      </c>
      <c r="AA91" s="142" t="str">
        <f t="shared" si="30"/>
        <v>_</v>
      </c>
      <c r="AB91" s="143">
        <f>IFERROR(IF(C91="両替",1,VLOOKUP(E91,マスタ!$F$4:$G$19,2,0)),0)</f>
        <v>0</v>
      </c>
      <c r="AC91" s="143">
        <f t="shared" si="34"/>
        <v>0</v>
      </c>
      <c r="AD91" s="143">
        <f t="shared" si="35"/>
        <v>0</v>
      </c>
      <c r="AE91" s="143">
        <f t="shared" si="36"/>
        <v>0</v>
      </c>
      <c r="AF91" s="143">
        <f t="shared" si="37"/>
        <v>0</v>
      </c>
      <c r="AG91" s="143">
        <f t="shared" si="38"/>
        <v>0</v>
      </c>
      <c r="AH91" s="143">
        <f t="shared" si="39"/>
        <v>0</v>
      </c>
      <c r="AI91" s="143">
        <f t="shared" si="31"/>
        <v>0</v>
      </c>
      <c r="AJ91" s="143">
        <f>IFERROR(VLOOKUP(F91,資産!$A$5:$G$10000,7,0),0)</f>
        <v>0</v>
      </c>
      <c r="AK91" s="142">
        <f>IF(C91="両替",1,IFERROR(VLOOKUP(L91,マスタ!$J$4:$L$19,2,0),0))</f>
        <v>0</v>
      </c>
      <c r="AL91" s="148">
        <f t="shared" si="40"/>
        <v>0</v>
      </c>
      <c r="AM91" s="148">
        <f t="shared" si="41"/>
        <v>0</v>
      </c>
      <c r="AN91" s="148">
        <f t="shared" si="42"/>
        <v>0</v>
      </c>
      <c r="AO91" s="148">
        <f t="shared" si="43"/>
        <v>0</v>
      </c>
      <c r="AP91" s="148">
        <f t="shared" si="44"/>
        <v>0</v>
      </c>
      <c r="AQ91" s="148">
        <f t="shared" si="45"/>
        <v>0</v>
      </c>
      <c r="AR91" s="148">
        <f t="shared" si="32"/>
        <v>0</v>
      </c>
      <c r="AS91" s="148">
        <f t="shared" si="46"/>
        <v>0</v>
      </c>
      <c r="AT91" s="148">
        <f t="shared" si="47"/>
        <v>0</v>
      </c>
    </row>
    <row r="92" spans="1:46">
      <c r="A92" s="21">
        <f t="shared" si="33"/>
        <v>84</v>
      </c>
      <c r="B92" s="29"/>
      <c r="C92" s="61"/>
      <c r="D92" s="34">
        <f t="shared" si="25"/>
        <v>0</v>
      </c>
      <c r="E92" s="17"/>
      <c r="F92" s="19"/>
      <c r="G92" s="18"/>
      <c r="H92" s="18"/>
      <c r="I92" s="18"/>
      <c r="J92" s="18"/>
      <c r="K92" s="60">
        <f t="shared" si="26"/>
        <v>0</v>
      </c>
      <c r="L92" s="17"/>
      <c r="M92" s="20">
        <f>IF(U92=0,0,SUM($U$9:U92))</f>
        <v>0</v>
      </c>
      <c r="N92" s="18"/>
      <c r="O92" s="18"/>
      <c r="P92" s="18"/>
      <c r="Q92" s="137">
        <f t="shared" si="27"/>
        <v>0</v>
      </c>
      <c r="R92" s="137">
        <f t="shared" si="28"/>
        <v>0</v>
      </c>
      <c r="S92" s="122"/>
      <c r="T92" s="139">
        <f>IFERROR(VLOOKUP(E92,マスタ!$F$4:$H$19,3,0),0)</f>
        <v>0</v>
      </c>
      <c r="U92" s="139">
        <f>IFERROR(VLOOKUP(L92,マスタ!$J$4:$L$19,3,0),0)</f>
        <v>0</v>
      </c>
      <c r="V92" s="140">
        <f>IFERROR(VLOOKUP($B92,'相場&amp;ウオレット'!$A$4:$H$53,2,0),0)</f>
        <v>0</v>
      </c>
      <c r="W92" s="140">
        <f>IFERROR(VLOOKUP($B92,'相場&amp;ウオレット'!$A$4:$H$53,3,0),0)</f>
        <v>0</v>
      </c>
      <c r="X92" s="140">
        <f>IFERROR(VLOOKUP($B92,'相場&amp;ウオレット'!$A$4:$H$53,4,0),0)</f>
        <v>0</v>
      </c>
      <c r="Y92" s="140">
        <f>IFERROR(VLOOKUP($B92,'相場&amp;ウオレット'!$A$4:$H$53,5,0),0)</f>
        <v>0</v>
      </c>
      <c r="Z92" s="141" t="str">
        <f t="shared" si="29"/>
        <v>_</v>
      </c>
      <c r="AA92" s="142" t="str">
        <f t="shared" si="30"/>
        <v>_</v>
      </c>
      <c r="AB92" s="143">
        <f>IFERROR(IF(C92="両替",1,VLOOKUP(E92,マスタ!$F$4:$G$19,2,0)),0)</f>
        <v>0</v>
      </c>
      <c r="AC92" s="143">
        <f t="shared" si="34"/>
        <v>0</v>
      </c>
      <c r="AD92" s="143">
        <f t="shared" si="35"/>
        <v>0</v>
      </c>
      <c r="AE92" s="143">
        <f t="shared" si="36"/>
        <v>0</v>
      </c>
      <c r="AF92" s="143">
        <f t="shared" si="37"/>
        <v>0</v>
      </c>
      <c r="AG92" s="143">
        <f t="shared" si="38"/>
        <v>0</v>
      </c>
      <c r="AH92" s="143">
        <f t="shared" si="39"/>
        <v>0</v>
      </c>
      <c r="AI92" s="143">
        <f t="shared" si="31"/>
        <v>0</v>
      </c>
      <c r="AJ92" s="143">
        <f>IFERROR(VLOOKUP(F92,資産!$A$5:$G$10000,7,0),0)</f>
        <v>0</v>
      </c>
      <c r="AK92" s="142">
        <f>IF(C92="両替",1,IFERROR(VLOOKUP(L92,マスタ!$J$4:$L$19,2,0),0))</f>
        <v>0</v>
      </c>
      <c r="AL92" s="148">
        <f t="shared" si="40"/>
        <v>0</v>
      </c>
      <c r="AM92" s="148">
        <f t="shared" si="41"/>
        <v>0</v>
      </c>
      <c r="AN92" s="148">
        <f t="shared" si="42"/>
        <v>0</v>
      </c>
      <c r="AO92" s="148">
        <f t="shared" si="43"/>
        <v>0</v>
      </c>
      <c r="AP92" s="148">
        <f t="shared" si="44"/>
        <v>0</v>
      </c>
      <c r="AQ92" s="148">
        <f t="shared" si="45"/>
        <v>0</v>
      </c>
      <c r="AR92" s="148">
        <f t="shared" si="32"/>
        <v>0</v>
      </c>
      <c r="AS92" s="148">
        <f t="shared" si="46"/>
        <v>0</v>
      </c>
      <c r="AT92" s="148">
        <f t="shared" si="47"/>
        <v>0</v>
      </c>
    </row>
    <row r="93" spans="1:46">
      <c r="A93" s="21">
        <f t="shared" si="33"/>
        <v>85</v>
      </c>
      <c r="B93" s="29"/>
      <c r="C93" s="61"/>
      <c r="D93" s="34">
        <f t="shared" si="25"/>
        <v>0</v>
      </c>
      <c r="E93" s="17"/>
      <c r="F93" s="19"/>
      <c r="G93" s="18"/>
      <c r="H93" s="18"/>
      <c r="I93" s="18"/>
      <c r="J93" s="18"/>
      <c r="K93" s="60">
        <f t="shared" si="26"/>
        <v>0</v>
      </c>
      <c r="L93" s="17"/>
      <c r="M93" s="20">
        <f>IF(U93=0,0,SUM($U$9:U93))</f>
        <v>0</v>
      </c>
      <c r="N93" s="18"/>
      <c r="O93" s="18"/>
      <c r="P93" s="18"/>
      <c r="Q93" s="137">
        <f t="shared" si="27"/>
        <v>0</v>
      </c>
      <c r="R93" s="137">
        <f t="shared" si="28"/>
        <v>0</v>
      </c>
      <c r="S93" s="122"/>
      <c r="T93" s="139">
        <f>IFERROR(VLOOKUP(E93,マスタ!$F$4:$H$19,3,0),0)</f>
        <v>0</v>
      </c>
      <c r="U93" s="139">
        <f>IFERROR(VLOOKUP(L93,マスタ!$J$4:$L$19,3,0),0)</f>
        <v>0</v>
      </c>
      <c r="V93" s="140">
        <f>IFERROR(VLOOKUP($B93,'相場&amp;ウオレット'!$A$4:$H$53,2,0),0)</f>
        <v>0</v>
      </c>
      <c r="W93" s="140">
        <f>IFERROR(VLOOKUP($B93,'相場&amp;ウオレット'!$A$4:$H$53,3,0),0)</f>
        <v>0</v>
      </c>
      <c r="X93" s="140">
        <f>IFERROR(VLOOKUP($B93,'相場&amp;ウオレット'!$A$4:$H$53,4,0),0)</f>
        <v>0</v>
      </c>
      <c r="Y93" s="140">
        <f>IFERROR(VLOOKUP($B93,'相場&amp;ウオレット'!$A$4:$H$53,5,0),0)</f>
        <v>0</v>
      </c>
      <c r="Z93" s="141" t="str">
        <f t="shared" si="29"/>
        <v>_</v>
      </c>
      <c r="AA93" s="142" t="str">
        <f t="shared" si="30"/>
        <v>_</v>
      </c>
      <c r="AB93" s="143">
        <f>IFERROR(IF(C93="両替",1,VLOOKUP(E93,マスタ!$F$4:$G$19,2,0)),0)</f>
        <v>0</v>
      </c>
      <c r="AC93" s="143">
        <f t="shared" si="34"/>
        <v>0</v>
      </c>
      <c r="AD93" s="143">
        <f t="shared" si="35"/>
        <v>0</v>
      </c>
      <c r="AE93" s="143">
        <f t="shared" si="36"/>
        <v>0</v>
      </c>
      <c r="AF93" s="143">
        <f t="shared" si="37"/>
        <v>0</v>
      </c>
      <c r="AG93" s="143">
        <f t="shared" si="38"/>
        <v>0</v>
      </c>
      <c r="AH93" s="143">
        <f t="shared" si="39"/>
        <v>0</v>
      </c>
      <c r="AI93" s="143">
        <f t="shared" si="31"/>
        <v>0</v>
      </c>
      <c r="AJ93" s="143">
        <f>IFERROR(VLOOKUP(F93,資産!$A$5:$G$10000,7,0),0)</f>
        <v>0</v>
      </c>
      <c r="AK93" s="142">
        <f>IF(C93="両替",1,IFERROR(VLOOKUP(L93,マスタ!$J$4:$L$19,2,0),0))</f>
        <v>0</v>
      </c>
      <c r="AL93" s="148">
        <f t="shared" si="40"/>
        <v>0</v>
      </c>
      <c r="AM93" s="148">
        <f t="shared" si="41"/>
        <v>0</v>
      </c>
      <c r="AN93" s="148">
        <f t="shared" si="42"/>
        <v>0</v>
      </c>
      <c r="AO93" s="148">
        <f t="shared" si="43"/>
        <v>0</v>
      </c>
      <c r="AP93" s="148">
        <f t="shared" si="44"/>
        <v>0</v>
      </c>
      <c r="AQ93" s="148">
        <f t="shared" si="45"/>
        <v>0</v>
      </c>
      <c r="AR93" s="148">
        <f t="shared" si="32"/>
        <v>0</v>
      </c>
      <c r="AS93" s="148">
        <f t="shared" si="46"/>
        <v>0</v>
      </c>
      <c r="AT93" s="148">
        <f t="shared" si="47"/>
        <v>0</v>
      </c>
    </row>
    <row r="94" spans="1:46">
      <c r="A94" s="21">
        <f t="shared" si="33"/>
        <v>86</v>
      </c>
      <c r="B94" s="29"/>
      <c r="C94" s="61"/>
      <c r="D94" s="34">
        <f t="shared" si="25"/>
        <v>0</v>
      </c>
      <c r="E94" s="17"/>
      <c r="F94" s="19"/>
      <c r="G94" s="18"/>
      <c r="H94" s="18"/>
      <c r="I94" s="18"/>
      <c r="J94" s="18"/>
      <c r="K94" s="60">
        <f t="shared" si="26"/>
        <v>0</v>
      </c>
      <c r="L94" s="17"/>
      <c r="M94" s="20">
        <f>IF(U94=0,0,SUM($U$9:U94))</f>
        <v>0</v>
      </c>
      <c r="N94" s="18"/>
      <c r="O94" s="18"/>
      <c r="P94" s="18"/>
      <c r="Q94" s="137">
        <f t="shared" si="27"/>
        <v>0</v>
      </c>
      <c r="R94" s="137">
        <f t="shared" si="28"/>
        <v>0</v>
      </c>
      <c r="S94" s="122"/>
      <c r="T94" s="139">
        <f>IFERROR(VLOOKUP(E94,マスタ!$F$4:$H$19,3,0),0)</f>
        <v>0</v>
      </c>
      <c r="U94" s="139">
        <f>IFERROR(VLOOKUP(L94,マスタ!$J$4:$L$19,3,0),0)</f>
        <v>0</v>
      </c>
      <c r="V94" s="140">
        <f>IFERROR(VLOOKUP($B94,'相場&amp;ウオレット'!$A$4:$H$53,2,0),0)</f>
        <v>0</v>
      </c>
      <c r="W94" s="140">
        <f>IFERROR(VLOOKUP($B94,'相場&amp;ウオレット'!$A$4:$H$53,3,0),0)</f>
        <v>0</v>
      </c>
      <c r="X94" s="140">
        <f>IFERROR(VLOOKUP($B94,'相場&amp;ウオレット'!$A$4:$H$53,4,0),0)</f>
        <v>0</v>
      </c>
      <c r="Y94" s="140">
        <f>IFERROR(VLOOKUP($B94,'相場&amp;ウオレット'!$A$4:$H$53,5,0),0)</f>
        <v>0</v>
      </c>
      <c r="Z94" s="141" t="str">
        <f t="shared" si="29"/>
        <v>_</v>
      </c>
      <c r="AA94" s="142" t="str">
        <f t="shared" si="30"/>
        <v>_</v>
      </c>
      <c r="AB94" s="143">
        <f>IFERROR(IF(C94="両替",1,VLOOKUP(E94,マスタ!$F$4:$G$19,2,0)),0)</f>
        <v>0</v>
      </c>
      <c r="AC94" s="143">
        <f t="shared" si="34"/>
        <v>0</v>
      </c>
      <c r="AD94" s="143">
        <f t="shared" si="35"/>
        <v>0</v>
      </c>
      <c r="AE94" s="143">
        <f t="shared" si="36"/>
        <v>0</v>
      </c>
      <c r="AF94" s="143">
        <f t="shared" si="37"/>
        <v>0</v>
      </c>
      <c r="AG94" s="143">
        <f t="shared" si="38"/>
        <v>0</v>
      </c>
      <c r="AH94" s="143">
        <f t="shared" si="39"/>
        <v>0</v>
      </c>
      <c r="AI94" s="143">
        <f t="shared" si="31"/>
        <v>0</v>
      </c>
      <c r="AJ94" s="143">
        <f>IFERROR(VLOOKUP(F94,資産!$A$5:$G$10000,7,0),0)</f>
        <v>0</v>
      </c>
      <c r="AK94" s="142">
        <f>IF(C94="両替",1,IFERROR(VLOOKUP(L94,マスタ!$J$4:$L$19,2,0),0))</f>
        <v>0</v>
      </c>
      <c r="AL94" s="148">
        <f t="shared" si="40"/>
        <v>0</v>
      </c>
      <c r="AM94" s="148">
        <f t="shared" si="41"/>
        <v>0</v>
      </c>
      <c r="AN94" s="148">
        <f t="shared" si="42"/>
        <v>0</v>
      </c>
      <c r="AO94" s="148">
        <f t="shared" si="43"/>
        <v>0</v>
      </c>
      <c r="AP94" s="148">
        <f t="shared" si="44"/>
        <v>0</v>
      </c>
      <c r="AQ94" s="148">
        <f t="shared" si="45"/>
        <v>0</v>
      </c>
      <c r="AR94" s="148">
        <f t="shared" si="32"/>
        <v>0</v>
      </c>
      <c r="AS94" s="148">
        <f t="shared" si="46"/>
        <v>0</v>
      </c>
      <c r="AT94" s="148">
        <f t="shared" si="47"/>
        <v>0</v>
      </c>
    </row>
    <row r="95" spans="1:46">
      <c r="A95" s="21">
        <f t="shared" si="33"/>
        <v>87</v>
      </c>
      <c r="B95" s="29"/>
      <c r="C95" s="61"/>
      <c r="D95" s="34">
        <f t="shared" si="25"/>
        <v>0</v>
      </c>
      <c r="E95" s="17"/>
      <c r="F95" s="19"/>
      <c r="G95" s="18"/>
      <c r="H95" s="18"/>
      <c r="I95" s="18"/>
      <c r="J95" s="18"/>
      <c r="K95" s="60">
        <f t="shared" si="26"/>
        <v>0</v>
      </c>
      <c r="L95" s="17"/>
      <c r="M95" s="20">
        <f>IF(U95=0,0,SUM($U$9:U95))</f>
        <v>0</v>
      </c>
      <c r="N95" s="18"/>
      <c r="O95" s="18"/>
      <c r="P95" s="18"/>
      <c r="Q95" s="137">
        <f t="shared" si="27"/>
        <v>0</v>
      </c>
      <c r="R95" s="137">
        <f t="shared" si="28"/>
        <v>0</v>
      </c>
      <c r="S95" s="122"/>
      <c r="T95" s="139">
        <f>IFERROR(VLOOKUP(E95,マスタ!$F$4:$H$19,3,0),0)</f>
        <v>0</v>
      </c>
      <c r="U95" s="139">
        <f>IFERROR(VLOOKUP(L95,マスタ!$J$4:$L$19,3,0),0)</f>
        <v>0</v>
      </c>
      <c r="V95" s="140">
        <f>IFERROR(VLOOKUP($B95,'相場&amp;ウオレット'!$A$4:$H$53,2,0),0)</f>
        <v>0</v>
      </c>
      <c r="W95" s="140">
        <f>IFERROR(VLOOKUP($B95,'相場&amp;ウオレット'!$A$4:$H$53,3,0),0)</f>
        <v>0</v>
      </c>
      <c r="X95" s="140">
        <f>IFERROR(VLOOKUP($B95,'相場&amp;ウオレット'!$A$4:$H$53,4,0),0)</f>
        <v>0</v>
      </c>
      <c r="Y95" s="140">
        <f>IFERROR(VLOOKUP($B95,'相場&amp;ウオレット'!$A$4:$H$53,5,0),0)</f>
        <v>0</v>
      </c>
      <c r="Z95" s="141" t="str">
        <f t="shared" si="29"/>
        <v>_</v>
      </c>
      <c r="AA95" s="142" t="str">
        <f t="shared" si="30"/>
        <v>_</v>
      </c>
      <c r="AB95" s="143">
        <f>IFERROR(IF(C95="両替",1,VLOOKUP(E95,マスタ!$F$4:$G$19,2,0)),0)</f>
        <v>0</v>
      </c>
      <c r="AC95" s="143">
        <f t="shared" si="34"/>
        <v>0</v>
      </c>
      <c r="AD95" s="143">
        <f t="shared" si="35"/>
        <v>0</v>
      </c>
      <c r="AE95" s="143">
        <f t="shared" si="36"/>
        <v>0</v>
      </c>
      <c r="AF95" s="143">
        <f t="shared" si="37"/>
        <v>0</v>
      </c>
      <c r="AG95" s="143">
        <f t="shared" si="38"/>
        <v>0</v>
      </c>
      <c r="AH95" s="143">
        <f t="shared" si="39"/>
        <v>0</v>
      </c>
      <c r="AI95" s="143">
        <f t="shared" si="31"/>
        <v>0</v>
      </c>
      <c r="AJ95" s="143">
        <f>IFERROR(VLOOKUP(F95,資産!$A$5:$G$10000,7,0),0)</f>
        <v>0</v>
      </c>
      <c r="AK95" s="142">
        <f>IF(C95="両替",1,IFERROR(VLOOKUP(L95,マスタ!$J$4:$L$19,2,0),0))</f>
        <v>0</v>
      </c>
      <c r="AL95" s="148">
        <f t="shared" si="40"/>
        <v>0</v>
      </c>
      <c r="AM95" s="148">
        <f t="shared" si="41"/>
        <v>0</v>
      </c>
      <c r="AN95" s="148">
        <f t="shared" si="42"/>
        <v>0</v>
      </c>
      <c r="AO95" s="148">
        <f t="shared" si="43"/>
        <v>0</v>
      </c>
      <c r="AP95" s="148">
        <f t="shared" si="44"/>
        <v>0</v>
      </c>
      <c r="AQ95" s="148">
        <f t="shared" si="45"/>
        <v>0</v>
      </c>
      <c r="AR95" s="148">
        <f t="shared" si="32"/>
        <v>0</v>
      </c>
      <c r="AS95" s="148">
        <f t="shared" si="46"/>
        <v>0</v>
      </c>
      <c r="AT95" s="148">
        <f t="shared" si="47"/>
        <v>0</v>
      </c>
    </row>
    <row r="96" spans="1:46">
      <c r="A96" s="21">
        <f t="shared" si="33"/>
        <v>88</v>
      </c>
      <c r="B96" s="29"/>
      <c r="C96" s="61"/>
      <c r="D96" s="34">
        <f t="shared" si="25"/>
        <v>0</v>
      </c>
      <c r="E96" s="17"/>
      <c r="F96" s="19"/>
      <c r="G96" s="18"/>
      <c r="H96" s="18"/>
      <c r="I96" s="18"/>
      <c r="J96" s="18"/>
      <c r="K96" s="60">
        <f t="shared" si="26"/>
        <v>0</v>
      </c>
      <c r="L96" s="17"/>
      <c r="M96" s="20">
        <f>IF(U96=0,0,SUM($U$9:U96))</f>
        <v>0</v>
      </c>
      <c r="N96" s="18"/>
      <c r="O96" s="18"/>
      <c r="P96" s="18"/>
      <c r="Q96" s="137">
        <f t="shared" si="27"/>
        <v>0</v>
      </c>
      <c r="R96" s="137">
        <f t="shared" si="28"/>
        <v>0</v>
      </c>
      <c r="S96" s="122"/>
      <c r="T96" s="139">
        <f>IFERROR(VLOOKUP(E96,マスタ!$F$4:$H$19,3,0),0)</f>
        <v>0</v>
      </c>
      <c r="U96" s="139">
        <f>IFERROR(VLOOKUP(L96,マスタ!$J$4:$L$19,3,0),0)</f>
        <v>0</v>
      </c>
      <c r="V96" s="140">
        <f>IFERROR(VLOOKUP($B96,'相場&amp;ウオレット'!$A$4:$H$53,2,0),0)</f>
        <v>0</v>
      </c>
      <c r="W96" s="140">
        <f>IFERROR(VLOOKUP($B96,'相場&amp;ウオレット'!$A$4:$H$53,3,0),0)</f>
        <v>0</v>
      </c>
      <c r="X96" s="140">
        <f>IFERROR(VLOOKUP($B96,'相場&amp;ウオレット'!$A$4:$H$53,4,0),0)</f>
        <v>0</v>
      </c>
      <c r="Y96" s="140">
        <f>IFERROR(VLOOKUP($B96,'相場&amp;ウオレット'!$A$4:$H$53,5,0),0)</f>
        <v>0</v>
      </c>
      <c r="Z96" s="141" t="str">
        <f t="shared" si="29"/>
        <v>_</v>
      </c>
      <c r="AA96" s="142" t="str">
        <f t="shared" si="30"/>
        <v>_</v>
      </c>
      <c r="AB96" s="143">
        <f>IFERROR(IF(C96="両替",1,VLOOKUP(E96,マスタ!$F$4:$G$19,2,0)),0)</f>
        <v>0</v>
      </c>
      <c r="AC96" s="143">
        <f t="shared" si="34"/>
        <v>0</v>
      </c>
      <c r="AD96" s="143">
        <f t="shared" si="35"/>
        <v>0</v>
      </c>
      <c r="AE96" s="143">
        <f t="shared" si="36"/>
        <v>0</v>
      </c>
      <c r="AF96" s="143">
        <f t="shared" si="37"/>
        <v>0</v>
      </c>
      <c r="AG96" s="143">
        <f t="shared" si="38"/>
        <v>0</v>
      </c>
      <c r="AH96" s="143">
        <f t="shared" si="39"/>
        <v>0</v>
      </c>
      <c r="AI96" s="143">
        <f t="shared" si="31"/>
        <v>0</v>
      </c>
      <c r="AJ96" s="143">
        <f>IFERROR(VLOOKUP(F96,資産!$A$5:$G$10000,7,0),0)</f>
        <v>0</v>
      </c>
      <c r="AK96" s="142">
        <f>IF(C96="両替",1,IFERROR(VLOOKUP(L96,マスタ!$J$4:$L$19,2,0),0))</f>
        <v>0</v>
      </c>
      <c r="AL96" s="148">
        <f t="shared" si="40"/>
        <v>0</v>
      </c>
      <c r="AM96" s="148">
        <f t="shared" si="41"/>
        <v>0</v>
      </c>
      <c r="AN96" s="148">
        <f t="shared" si="42"/>
        <v>0</v>
      </c>
      <c r="AO96" s="148">
        <f t="shared" si="43"/>
        <v>0</v>
      </c>
      <c r="AP96" s="148">
        <f t="shared" si="44"/>
        <v>0</v>
      </c>
      <c r="AQ96" s="148">
        <f t="shared" si="45"/>
        <v>0</v>
      </c>
      <c r="AR96" s="148">
        <f t="shared" si="32"/>
        <v>0</v>
      </c>
      <c r="AS96" s="148">
        <f t="shared" si="46"/>
        <v>0</v>
      </c>
      <c r="AT96" s="148">
        <f t="shared" si="47"/>
        <v>0</v>
      </c>
    </row>
    <row r="97" spans="1:46">
      <c r="A97" s="21">
        <f t="shared" si="33"/>
        <v>89</v>
      </c>
      <c r="B97" s="29"/>
      <c r="C97" s="61"/>
      <c r="D97" s="34">
        <f t="shared" si="25"/>
        <v>0</v>
      </c>
      <c r="E97" s="17"/>
      <c r="F97" s="19"/>
      <c r="G97" s="18"/>
      <c r="H97" s="18"/>
      <c r="I97" s="18"/>
      <c r="J97" s="18"/>
      <c r="K97" s="60">
        <f t="shared" si="26"/>
        <v>0</v>
      </c>
      <c r="L97" s="17"/>
      <c r="M97" s="20">
        <f>IF(U97=0,0,SUM($U$9:U97))</f>
        <v>0</v>
      </c>
      <c r="N97" s="18"/>
      <c r="O97" s="18"/>
      <c r="P97" s="18"/>
      <c r="Q97" s="137">
        <f t="shared" si="27"/>
        <v>0</v>
      </c>
      <c r="R97" s="137">
        <f t="shared" si="28"/>
        <v>0</v>
      </c>
      <c r="S97" s="122"/>
      <c r="T97" s="139">
        <f>IFERROR(VLOOKUP(E97,マスタ!$F$4:$H$19,3,0),0)</f>
        <v>0</v>
      </c>
      <c r="U97" s="139">
        <f>IFERROR(VLOOKUP(L97,マスタ!$J$4:$L$19,3,0),0)</f>
        <v>0</v>
      </c>
      <c r="V97" s="140">
        <f>IFERROR(VLOOKUP($B97,'相場&amp;ウオレット'!$A$4:$H$53,2,0),0)</f>
        <v>0</v>
      </c>
      <c r="W97" s="140">
        <f>IFERROR(VLOOKUP($B97,'相場&amp;ウオレット'!$A$4:$H$53,3,0),0)</f>
        <v>0</v>
      </c>
      <c r="X97" s="140">
        <f>IFERROR(VLOOKUP($B97,'相場&amp;ウオレット'!$A$4:$H$53,4,0),0)</f>
        <v>0</v>
      </c>
      <c r="Y97" s="140">
        <f>IFERROR(VLOOKUP($B97,'相場&amp;ウオレット'!$A$4:$H$53,5,0),0)</f>
        <v>0</v>
      </c>
      <c r="Z97" s="141" t="str">
        <f t="shared" si="29"/>
        <v>_</v>
      </c>
      <c r="AA97" s="142" t="str">
        <f t="shared" si="30"/>
        <v>_</v>
      </c>
      <c r="AB97" s="143">
        <f>IFERROR(IF(C97="両替",1,VLOOKUP(E97,マスタ!$F$4:$G$19,2,0)),0)</f>
        <v>0</v>
      </c>
      <c r="AC97" s="143">
        <f t="shared" si="34"/>
        <v>0</v>
      </c>
      <c r="AD97" s="143">
        <f t="shared" si="35"/>
        <v>0</v>
      </c>
      <c r="AE97" s="143">
        <f t="shared" si="36"/>
        <v>0</v>
      </c>
      <c r="AF97" s="143">
        <f t="shared" si="37"/>
        <v>0</v>
      </c>
      <c r="AG97" s="143">
        <f t="shared" si="38"/>
        <v>0</v>
      </c>
      <c r="AH97" s="143">
        <f t="shared" si="39"/>
        <v>0</v>
      </c>
      <c r="AI97" s="143">
        <f t="shared" si="31"/>
        <v>0</v>
      </c>
      <c r="AJ97" s="143">
        <f>IFERROR(VLOOKUP(F97,資産!$A$5:$G$10000,7,0),0)</f>
        <v>0</v>
      </c>
      <c r="AK97" s="142">
        <f>IF(C97="両替",1,IFERROR(VLOOKUP(L97,マスタ!$J$4:$L$19,2,0),0))</f>
        <v>0</v>
      </c>
      <c r="AL97" s="148">
        <f t="shared" si="40"/>
        <v>0</v>
      </c>
      <c r="AM97" s="148">
        <f t="shared" si="41"/>
        <v>0</v>
      </c>
      <c r="AN97" s="148">
        <f t="shared" si="42"/>
        <v>0</v>
      </c>
      <c r="AO97" s="148">
        <f t="shared" si="43"/>
        <v>0</v>
      </c>
      <c r="AP97" s="148">
        <f t="shared" si="44"/>
        <v>0</v>
      </c>
      <c r="AQ97" s="148">
        <f t="shared" si="45"/>
        <v>0</v>
      </c>
      <c r="AR97" s="148">
        <f t="shared" si="32"/>
        <v>0</v>
      </c>
      <c r="AS97" s="148">
        <f t="shared" si="46"/>
        <v>0</v>
      </c>
      <c r="AT97" s="148">
        <f t="shared" si="47"/>
        <v>0</v>
      </c>
    </row>
    <row r="98" spans="1:46">
      <c r="A98" s="21">
        <f t="shared" si="33"/>
        <v>90</v>
      </c>
      <c r="B98" s="29"/>
      <c r="C98" s="61"/>
      <c r="D98" s="34">
        <f t="shared" si="25"/>
        <v>0</v>
      </c>
      <c r="E98" s="17"/>
      <c r="F98" s="19"/>
      <c r="G98" s="18"/>
      <c r="H98" s="18"/>
      <c r="I98" s="18"/>
      <c r="J98" s="18"/>
      <c r="K98" s="60">
        <f t="shared" si="26"/>
        <v>0</v>
      </c>
      <c r="L98" s="17"/>
      <c r="M98" s="20">
        <f>IF(U98=0,0,SUM($U$9:U98))</f>
        <v>0</v>
      </c>
      <c r="N98" s="18"/>
      <c r="O98" s="18"/>
      <c r="P98" s="18"/>
      <c r="Q98" s="137">
        <f t="shared" si="27"/>
        <v>0</v>
      </c>
      <c r="R98" s="137">
        <f t="shared" si="28"/>
        <v>0</v>
      </c>
      <c r="S98" s="122"/>
      <c r="T98" s="139">
        <f>IFERROR(VLOOKUP(E98,マスタ!$F$4:$H$19,3,0),0)</f>
        <v>0</v>
      </c>
      <c r="U98" s="139">
        <f>IFERROR(VLOOKUP(L98,マスタ!$J$4:$L$19,3,0),0)</f>
        <v>0</v>
      </c>
      <c r="V98" s="140">
        <f>IFERROR(VLOOKUP($B98,'相場&amp;ウオレット'!$A$4:$H$53,2,0),0)</f>
        <v>0</v>
      </c>
      <c r="W98" s="140">
        <f>IFERROR(VLOOKUP($B98,'相場&amp;ウオレット'!$A$4:$H$53,3,0),0)</f>
        <v>0</v>
      </c>
      <c r="X98" s="140">
        <f>IFERROR(VLOOKUP($B98,'相場&amp;ウオレット'!$A$4:$H$53,4,0),0)</f>
        <v>0</v>
      </c>
      <c r="Y98" s="140">
        <f>IFERROR(VLOOKUP($B98,'相場&amp;ウオレット'!$A$4:$H$53,5,0),0)</f>
        <v>0</v>
      </c>
      <c r="Z98" s="141" t="str">
        <f t="shared" si="29"/>
        <v>_</v>
      </c>
      <c r="AA98" s="142" t="str">
        <f t="shared" si="30"/>
        <v>_</v>
      </c>
      <c r="AB98" s="143">
        <f>IFERROR(IF(C98="両替",1,VLOOKUP(E98,マスタ!$F$4:$G$19,2,0)),0)</f>
        <v>0</v>
      </c>
      <c r="AC98" s="143">
        <f t="shared" si="34"/>
        <v>0</v>
      </c>
      <c r="AD98" s="143">
        <f t="shared" si="35"/>
        <v>0</v>
      </c>
      <c r="AE98" s="143">
        <f t="shared" si="36"/>
        <v>0</v>
      </c>
      <c r="AF98" s="143">
        <f t="shared" si="37"/>
        <v>0</v>
      </c>
      <c r="AG98" s="143">
        <f t="shared" si="38"/>
        <v>0</v>
      </c>
      <c r="AH98" s="143">
        <f t="shared" si="39"/>
        <v>0</v>
      </c>
      <c r="AI98" s="143">
        <f t="shared" si="31"/>
        <v>0</v>
      </c>
      <c r="AJ98" s="143">
        <f>IFERROR(VLOOKUP(F98,資産!$A$5:$G$10000,7,0),0)</f>
        <v>0</v>
      </c>
      <c r="AK98" s="142">
        <f>IF(C98="両替",1,IFERROR(VLOOKUP(L98,マスタ!$J$4:$L$19,2,0),0))</f>
        <v>0</v>
      </c>
      <c r="AL98" s="148">
        <f t="shared" si="40"/>
        <v>0</v>
      </c>
      <c r="AM98" s="148">
        <f t="shared" si="41"/>
        <v>0</v>
      </c>
      <c r="AN98" s="148">
        <f t="shared" si="42"/>
        <v>0</v>
      </c>
      <c r="AO98" s="148">
        <f t="shared" si="43"/>
        <v>0</v>
      </c>
      <c r="AP98" s="148">
        <f t="shared" si="44"/>
        <v>0</v>
      </c>
      <c r="AQ98" s="148">
        <f t="shared" si="45"/>
        <v>0</v>
      </c>
      <c r="AR98" s="148">
        <f t="shared" si="32"/>
        <v>0</v>
      </c>
      <c r="AS98" s="148">
        <f t="shared" si="46"/>
        <v>0</v>
      </c>
      <c r="AT98" s="148">
        <f t="shared" si="47"/>
        <v>0</v>
      </c>
    </row>
    <row r="99" spans="1:46">
      <c r="A99" s="21">
        <f t="shared" si="33"/>
        <v>91</v>
      </c>
      <c r="B99" s="29"/>
      <c r="C99" s="61"/>
      <c r="D99" s="34">
        <f t="shared" si="25"/>
        <v>0</v>
      </c>
      <c r="E99" s="17"/>
      <c r="F99" s="19"/>
      <c r="G99" s="18"/>
      <c r="H99" s="18"/>
      <c r="I99" s="18"/>
      <c r="J99" s="18"/>
      <c r="K99" s="60">
        <f t="shared" si="26"/>
        <v>0</v>
      </c>
      <c r="L99" s="17"/>
      <c r="M99" s="20">
        <f>IF(U99=0,0,SUM($U$9:U99))</f>
        <v>0</v>
      </c>
      <c r="N99" s="18"/>
      <c r="O99" s="18"/>
      <c r="P99" s="18"/>
      <c r="Q99" s="137">
        <f t="shared" si="27"/>
        <v>0</v>
      </c>
      <c r="R99" s="137">
        <f t="shared" si="28"/>
        <v>0</v>
      </c>
      <c r="S99" s="122"/>
      <c r="T99" s="139">
        <f>IFERROR(VLOOKUP(E99,マスタ!$F$4:$H$19,3,0),0)</f>
        <v>0</v>
      </c>
      <c r="U99" s="139">
        <f>IFERROR(VLOOKUP(L99,マスタ!$J$4:$L$19,3,0),0)</f>
        <v>0</v>
      </c>
      <c r="V99" s="140">
        <f>IFERROR(VLOOKUP($B99,'相場&amp;ウオレット'!$A$4:$H$53,2,0),0)</f>
        <v>0</v>
      </c>
      <c r="W99" s="140">
        <f>IFERROR(VLOOKUP($B99,'相場&amp;ウオレット'!$A$4:$H$53,3,0),0)</f>
        <v>0</v>
      </c>
      <c r="X99" s="140">
        <f>IFERROR(VLOOKUP($B99,'相場&amp;ウオレット'!$A$4:$H$53,4,0),0)</f>
        <v>0</v>
      </c>
      <c r="Y99" s="140">
        <f>IFERROR(VLOOKUP($B99,'相場&amp;ウオレット'!$A$4:$H$53,5,0),0)</f>
        <v>0</v>
      </c>
      <c r="Z99" s="141" t="str">
        <f t="shared" si="29"/>
        <v>_</v>
      </c>
      <c r="AA99" s="142" t="str">
        <f t="shared" si="30"/>
        <v>_</v>
      </c>
      <c r="AB99" s="143">
        <f>IFERROR(IF(C99="両替",1,VLOOKUP(E99,マスタ!$F$4:$G$19,2,0)),0)</f>
        <v>0</v>
      </c>
      <c r="AC99" s="143">
        <f t="shared" si="34"/>
        <v>0</v>
      </c>
      <c r="AD99" s="143">
        <f t="shared" si="35"/>
        <v>0</v>
      </c>
      <c r="AE99" s="143">
        <f t="shared" si="36"/>
        <v>0</v>
      </c>
      <c r="AF99" s="143">
        <f t="shared" si="37"/>
        <v>0</v>
      </c>
      <c r="AG99" s="143">
        <f t="shared" si="38"/>
        <v>0</v>
      </c>
      <c r="AH99" s="143">
        <f t="shared" si="39"/>
        <v>0</v>
      </c>
      <c r="AI99" s="143">
        <f t="shared" si="31"/>
        <v>0</v>
      </c>
      <c r="AJ99" s="143">
        <f>IFERROR(VLOOKUP(F99,資産!$A$5:$G$10000,7,0),0)</f>
        <v>0</v>
      </c>
      <c r="AK99" s="142">
        <f>IF(C99="両替",1,IFERROR(VLOOKUP(L99,マスタ!$J$4:$L$19,2,0),0))</f>
        <v>0</v>
      </c>
      <c r="AL99" s="148">
        <f t="shared" si="40"/>
        <v>0</v>
      </c>
      <c r="AM99" s="148">
        <f t="shared" si="41"/>
        <v>0</v>
      </c>
      <c r="AN99" s="148">
        <f t="shared" si="42"/>
        <v>0</v>
      </c>
      <c r="AO99" s="148">
        <f t="shared" si="43"/>
        <v>0</v>
      </c>
      <c r="AP99" s="148">
        <f t="shared" si="44"/>
        <v>0</v>
      </c>
      <c r="AQ99" s="148">
        <f t="shared" si="45"/>
        <v>0</v>
      </c>
      <c r="AR99" s="148">
        <f t="shared" si="32"/>
        <v>0</v>
      </c>
      <c r="AS99" s="148">
        <f t="shared" si="46"/>
        <v>0</v>
      </c>
      <c r="AT99" s="148">
        <f t="shared" si="47"/>
        <v>0</v>
      </c>
    </row>
    <row r="100" spans="1:46">
      <c r="A100" s="21">
        <f t="shared" si="33"/>
        <v>92</v>
      </c>
      <c r="B100" s="29"/>
      <c r="C100" s="61"/>
      <c r="D100" s="34">
        <f t="shared" si="25"/>
        <v>0</v>
      </c>
      <c r="E100" s="17"/>
      <c r="F100" s="19"/>
      <c r="G100" s="18"/>
      <c r="H100" s="18"/>
      <c r="I100" s="18"/>
      <c r="J100" s="18"/>
      <c r="K100" s="60">
        <f t="shared" si="26"/>
        <v>0</v>
      </c>
      <c r="L100" s="17"/>
      <c r="M100" s="20">
        <f>IF(U100=0,0,SUM($U$9:U100))</f>
        <v>0</v>
      </c>
      <c r="N100" s="18"/>
      <c r="O100" s="18"/>
      <c r="P100" s="18"/>
      <c r="Q100" s="137">
        <f t="shared" si="27"/>
        <v>0</v>
      </c>
      <c r="R100" s="137">
        <f t="shared" si="28"/>
        <v>0</v>
      </c>
      <c r="S100" s="122"/>
      <c r="T100" s="139">
        <f>IFERROR(VLOOKUP(E100,マスタ!$F$4:$H$19,3,0),0)</f>
        <v>0</v>
      </c>
      <c r="U100" s="139">
        <f>IFERROR(VLOOKUP(L100,マスタ!$J$4:$L$19,3,0),0)</f>
        <v>0</v>
      </c>
      <c r="V100" s="140">
        <f>IFERROR(VLOOKUP($B100,'相場&amp;ウオレット'!$A$4:$H$53,2,0),0)</f>
        <v>0</v>
      </c>
      <c r="W100" s="140">
        <f>IFERROR(VLOOKUP($B100,'相場&amp;ウオレット'!$A$4:$H$53,3,0),0)</f>
        <v>0</v>
      </c>
      <c r="X100" s="140">
        <f>IFERROR(VLOOKUP($B100,'相場&amp;ウオレット'!$A$4:$H$53,4,0),0)</f>
        <v>0</v>
      </c>
      <c r="Y100" s="140">
        <f>IFERROR(VLOOKUP($B100,'相場&amp;ウオレット'!$A$4:$H$53,5,0),0)</f>
        <v>0</v>
      </c>
      <c r="Z100" s="141" t="str">
        <f t="shared" si="29"/>
        <v>_</v>
      </c>
      <c r="AA100" s="142" t="str">
        <f t="shared" si="30"/>
        <v>_</v>
      </c>
      <c r="AB100" s="143">
        <f>IFERROR(IF(C100="両替",1,VLOOKUP(E100,マスタ!$F$4:$G$19,2,0)),0)</f>
        <v>0</v>
      </c>
      <c r="AC100" s="143">
        <f t="shared" si="34"/>
        <v>0</v>
      </c>
      <c r="AD100" s="143">
        <f t="shared" si="35"/>
        <v>0</v>
      </c>
      <c r="AE100" s="143">
        <f t="shared" si="36"/>
        <v>0</v>
      </c>
      <c r="AF100" s="143">
        <f t="shared" si="37"/>
        <v>0</v>
      </c>
      <c r="AG100" s="143">
        <f t="shared" si="38"/>
        <v>0</v>
      </c>
      <c r="AH100" s="143">
        <f t="shared" si="39"/>
        <v>0</v>
      </c>
      <c r="AI100" s="143">
        <f t="shared" si="31"/>
        <v>0</v>
      </c>
      <c r="AJ100" s="143">
        <f>IFERROR(VLOOKUP(F100,資産!$A$5:$G$10000,7,0),0)</f>
        <v>0</v>
      </c>
      <c r="AK100" s="142">
        <f>IF(C100="両替",1,IFERROR(VLOOKUP(L100,マスタ!$J$4:$L$19,2,0),0))</f>
        <v>0</v>
      </c>
      <c r="AL100" s="148">
        <f t="shared" si="40"/>
        <v>0</v>
      </c>
      <c r="AM100" s="148">
        <f t="shared" si="41"/>
        <v>0</v>
      </c>
      <c r="AN100" s="148">
        <f t="shared" si="42"/>
        <v>0</v>
      </c>
      <c r="AO100" s="148">
        <f t="shared" si="43"/>
        <v>0</v>
      </c>
      <c r="AP100" s="148">
        <f t="shared" si="44"/>
        <v>0</v>
      </c>
      <c r="AQ100" s="148">
        <f t="shared" si="45"/>
        <v>0</v>
      </c>
      <c r="AR100" s="148">
        <f t="shared" si="32"/>
        <v>0</v>
      </c>
      <c r="AS100" s="148">
        <f t="shared" si="46"/>
        <v>0</v>
      </c>
      <c r="AT100" s="148">
        <f t="shared" si="47"/>
        <v>0</v>
      </c>
    </row>
    <row r="101" spans="1:46">
      <c r="A101" s="21">
        <f t="shared" si="33"/>
        <v>93</v>
      </c>
      <c r="B101" s="29"/>
      <c r="C101" s="61"/>
      <c r="D101" s="34">
        <f t="shared" si="25"/>
        <v>0</v>
      </c>
      <c r="E101" s="17"/>
      <c r="F101" s="19"/>
      <c r="G101" s="18"/>
      <c r="H101" s="18"/>
      <c r="I101" s="18"/>
      <c r="J101" s="18"/>
      <c r="K101" s="60">
        <f t="shared" si="26"/>
        <v>0</v>
      </c>
      <c r="L101" s="17"/>
      <c r="M101" s="20">
        <f>IF(U101=0,0,SUM($U$9:U101))</f>
        <v>0</v>
      </c>
      <c r="N101" s="18"/>
      <c r="O101" s="18"/>
      <c r="P101" s="18"/>
      <c r="Q101" s="137">
        <f t="shared" si="27"/>
        <v>0</v>
      </c>
      <c r="R101" s="137">
        <f t="shared" si="28"/>
        <v>0</v>
      </c>
      <c r="S101" s="122"/>
      <c r="T101" s="139">
        <f>IFERROR(VLOOKUP(E101,マスタ!$F$4:$H$19,3,0),0)</f>
        <v>0</v>
      </c>
      <c r="U101" s="139">
        <f>IFERROR(VLOOKUP(L101,マスタ!$J$4:$L$19,3,0),0)</f>
        <v>0</v>
      </c>
      <c r="V101" s="140">
        <f>IFERROR(VLOOKUP($B101,'相場&amp;ウオレット'!$A$4:$H$53,2,0),0)</f>
        <v>0</v>
      </c>
      <c r="W101" s="140">
        <f>IFERROR(VLOOKUP($B101,'相場&amp;ウオレット'!$A$4:$H$53,3,0),0)</f>
        <v>0</v>
      </c>
      <c r="X101" s="140">
        <f>IFERROR(VLOOKUP($B101,'相場&amp;ウオレット'!$A$4:$H$53,4,0),0)</f>
        <v>0</v>
      </c>
      <c r="Y101" s="140">
        <f>IFERROR(VLOOKUP($B101,'相場&amp;ウオレット'!$A$4:$H$53,5,0),0)</f>
        <v>0</v>
      </c>
      <c r="Z101" s="141" t="str">
        <f t="shared" si="29"/>
        <v>_</v>
      </c>
      <c r="AA101" s="142" t="str">
        <f t="shared" si="30"/>
        <v>_</v>
      </c>
      <c r="AB101" s="143">
        <f>IFERROR(IF(C101="両替",1,VLOOKUP(E101,マスタ!$F$4:$G$19,2,0)),0)</f>
        <v>0</v>
      </c>
      <c r="AC101" s="143">
        <f t="shared" si="34"/>
        <v>0</v>
      </c>
      <c r="AD101" s="143">
        <f t="shared" si="35"/>
        <v>0</v>
      </c>
      <c r="AE101" s="143">
        <f t="shared" si="36"/>
        <v>0</v>
      </c>
      <c r="AF101" s="143">
        <f t="shared" si="37"/>
        <v>0</v>
      </c>
      <c r="AG101" s="143">
        <f t="shared" si="38"/>
        <v>0</v>
      </c>
      <c r="AH101" s="143">
        <f t="shared" si="39"/>
        <v>0</v>
      </c>
      <c r="AI101" s="143">
        <f t="shared" si="31"/>
        <v>0</v>
      </c>
      <c r="AJ101" s="143">
        <f>IFERROR(VLOOKUP(F101,資産!$A$5:$G$10000,7,0),0)</f>
        <v>0</v>
      </c>
      <c r="AK101" s="142">
        <f>IF(C101="両替",1,IFERROR(VLOOKUP(L101,マスタ!$J$4:$L$19,2,0),0))</f>
        <v>0</v>
      </c>
      <c r="AL101" s="148">
        <f t="shared" si="40"/>
        <v>0</v>
      </c>
      <c r="AM101" s="148">
        <f t="shared" si="41"/>
        <v>0</v>
      </c>
      <c r="AN101" s="148">
        <f t="shared" si="42"/>
        <v>0</v>
      </c>
      <c r="AO101" s="148">
        <f t="shared" si="43"/>
        <v>0</v>
      </c>
      <c r="AP101" s="148">
        <f t="shared" si="44"/>
        <v>0</v>
      </c>
      <c r="AQ101" s="148">
        <f t="shared" si="45"/>
        <v>0</v>
      </c>
      <c r="AR101" s="148">
        <f t="shared" si="32"/>
        <v>0</v>
      </c>
      <c r="AS101" s="148">
        <f t="shared" si="46"/>
        <v>0</v>
      </c>
      <c r="AT101" s="148">
        <f t="shared" si="47"/>
        <v>0</v>
      </c>
    </row>
    <row r="102" spans="1:46">
      <c r="A102" s="21">
        <f t="shared" si="33"/>
        <v>94</v>
      </c>
      <c r="B102" s="29"/>
      <c r="C102" s="61"/>
      <c r="D102" s="34">
        <f t="shared" si="25"/>
        <v>0</v>
      </c>
      <c r="E102" s="17"/>
      <c r="F102" s="19"/>
      <c r="G102" s="18"/>
      <c r="H102" s="18"/>
      <c r="I102" s="18"/>
      <c r="J102" s="18"/>
      <c r="K102" s="60">
        <f t="shared" si="26"/>
        <v>0</v>
      </c>
      <c r="L102" s="17"/>
      <c r="M102" s="20">
        <f>IF(U102=0,0,SUM($U$9:U102))</f>
        <v>0</v>
      </c>
      <c r="N102" s="18"/>
      <c r="O102" s="18"/>
      <c r="P102" s="18"/>
      <c r="Q102" s="137">
        <f t="shared" si="27"/>
        <v>0</v>
      </c>
      <c r="R102" s="137">
        <f t="shared" si="28"/>
        <v>0</v>
      </c>
      <c r="S102" s="122"/>
      <c r="T102" s="139">
        <f>IFERROR(VLOOKUP(E102,マスタ!$F$4:$H$19,3,0),0)</f>
        <v>0</v>
      </c>
      <c r="U102" s="139">
        <f>IFERROR(VLOOKUP(L102,マスタ!$J$4:$L$19,3,0),0)</f>
        <v>0</v>
      </c>
      <c r="V102" s="140">
        <f>IFERROR(VLOOKUP($B102,'相場&amp;ウオレット'!$A$4:$H$53,2,0),0)</f>
        <v>0</v>
      </c>
      <c r="W102" s="140">
        <f>IFERROR(VLOOKUP($B102,'相場&amp;ウオレット'!$A$4:$H$53,3,0),0)</f>
        <v>0</v>
      </c>
      <c r="X102" s="140">
        <f>IFERROR(VLOOKUP($B102,'相場&amp;ウオレット'!$A$4:$H$53,4,0),0)</f>
        <v>0</v>
      </c>
      <c r="Y102" s="140">
        <f>IFERROR(VLOOKUP($B102,'相場&amp;ウオレット'!$A$4:$H$53,5,0),0)</f>
        <v>0</v>
      </c>
      <c r="Z102" s="141" t="str">
        <f t="shared" si="29"/>
        <v>_</v>
      </c>
      <c r="AA102" s="142" t="str">
        <f t="shared" si="30"/>
        <v>_</v>
      </c>
      <c r="AB102" s="143">
        <f>IFERROR(IF(C102="両替",1,VLOOKUP(E102,マスタ!$F$4:$G$19,2,0)),0)</f>
        <v>0</v>
      </c>
      <c r="AC102" s="143">
        <f t="shared" si="34"/>
        <v>0</v>
      </c>
      <c r="AD102" s="143">
        <f t="shared" si="35"/>
        <v>0</v>
      </c>
      <c r="AE102" s="143">
        <f t="shared" si="36"/>
        <v>0</v>
      </c>
      <c r="AF102" s="143">
        <f t="shared" si="37"/>
        <v>0</v>
      </c>
      <c r="AG102" s="143">
        <f t="shared" si="38"/>
        <v>0</v>
      </c>
      <c r="AH102" s="143">
        <f t="shared" si="39"/>
        <v>0</v>
      </c>
      <c r="AI102" s="143">
        <f t="shared" si="31"/>
        <v>0</v>
      </c>
      <c r="AJ102" s="143">
        <f>IFERROR(VLOOKUP(F102,資産!$A$5:$G$10000,7,0),0)</f>
        <v>0</v>
      </c>
      <c r="AK102" s="142">
        <f>IF(C102="両替",1,IFERROR(VLOOKUP(L102,マスタ!$J$4:$L$19,2,0),0))</f>
        <v>0</v>
      </c>
      <c r="AL102" s="148">
        <f t="shared" si="40"/>
        <v>0</v>
      </c>
      <c r="AM102" s="148">
        <f t="shared" si="41"/>
        <v>0</v>
      </c>
      <c r="AN102" s="148">
        <f t="shared" si="42"/>
        <v>0</v>
      </c>
      <c r="AO102" s="148">
        <f t="shared" si="43"/>
        <v>0</v>
      </c>
      <c r="AP102" s="148">
        <f t="shared" si="44"/>
        <v>0</v>
      </c>
      <c r="AQ102" s="148">
        <f t="shared" si="45"/>
        <v>0</v>
      </c>
      <c r="AR102" s="148">
        <f t="shared" si="32"/>
        <v>0</v>
      </c>
      <c r="AS102" s="148">
        <f t="shared" si="46"/>
        <v>0</v>
      </c>
      <c r="AT102" s="148">
        <f t="shared" si="47"/>
        <v>0</v>
      </c>
    </row>
    <row r="103" spans="1:46">
      <c r="A103" s="21">
        <f t="shared" si="33"/>
        <v>95</v>
      </c>
      <c r="B103" s="29"/>
      <c r="C103" s="61"/>
      <c r="D103" s="34">
        <f t="shared" si="25"/>
        <v>0</v>
      </c>
      <c r="E103" s="17"/>
      <c r="F103" s="19"/>
      <c r="G103" s="18"/>
      <c r="H103" s="18"/>
      <c r="I103" s="18"/>
      <c r="J103" s="18"/>
      <c r="K103" s="60">
        <f t="shared" si="26"/>
        <v>0</v>
      </c>
      <c r="L103" s="17"/>
      <c r="M103" s="20">
        <f>IF(U103=0,0,SUM($U$9:U103))</f>
        <v>0</v>
      </c>
      <c r="N103" s="18"/>
      <c r="O103" s="18"/>
      <c r="P103" s="18"/>
      <c r="Q103" s="137">
        <f t="shared" si="27"/>
        <v>0</v>
      </c>
      <c r="R103" s="137">
        <f t="shared" si="28"/>
        <v>0</v>
      </c>
      <c r="S103" s="122"/>
      <c r="T103" s="139">
        <f>IFERROR(VLOOKUP(E103,マスタ!$F$4:$H$19,3,0),0)</f>
        <v>0</v>
      </c>
      <c r="U103" s="139">
        <f>IFERROR(VLOOKUP(L103,マスタ!$J$4:$L$19,3,0),0)</f>
        <v>0</v>
      </c>
      <c r="V103" s="140">
        <f>IFERROR(VLOOKUP($B103,'相場&amp;ウオレット'!$A$4:$H$53,2,0),0)</f>
        <v>0</v>
      </c>
      <c r="W103" s="140">
        <f>IFERROR(VLOOKUP($B103,'相場&amp;ウオレット'!$A$4:$H$53,3,0),0)</f>
        <v>0</v>
      </c>
      <c r="X103" s="140">
        <f>IFERROR(VLOOKUP($B103,'相場&amp;ウオレット'!$A$4:$H$53,4,0),0)</f>
        <v>0</v>
      </c>
      <c r="Y103" s="140">
        <f>IFERROR(VLOOKUP($B103,'相場&amp;ウオレット'!$A$4:$H$53,5,0),0)</f>
        <v>0</v>
      </c>
      <c r="Z103" s="141" t="str">
        <f t="shared" si="29"/>
        <v>_</v>
      </c>
      <c r="AA103" s="142" t="str">
        <f t="shared" si="30"/>
        <v>_</v>
      </c>
      <c r="AB103" s="143">
        <f>IFERROR(IF(C103="両替",1,VLOOKUP(E103,マスタ!$F$4:$G$19,2,0)),0)</f>
        <v>0</v>
      </c>
      <c r="AC103" s="143">
        <f t="shared" si="34"/>
        <v>0</v>
      </c>
      <c r="AD103" s="143">
        <f t="shared" si="35"/>
        <v>0</v>
      </c>
      <c r="AE103" s="143">
        <f t="shared" si="36"/>
        <v>0</v>
      </c>
      <c r="AF103" s="143">
        <f t="shared" si="37"/>
        <v>0</v>
      </c>
      <c r="AG103" s="143">
        <f t="shared" si="38"/>
        <v>0</v>
      </c>
      <c r="AH103" s="143">
        <f t="shared" si="39"/>
        <v>0</v>
      </c>
      <c r="AI103" s="143">
        <f t="shared" si="31"/>
        <v>0</v>
      </c>
      <c r="AJ103" s="143">
        <f>IFERROR(VLOOKUP(F103,資産!$A$5:$G$10000,7,0),0)</f>
        <v>0</v>
      </c>
      <c r="AK103" s="142">
        <f>IF(C103="両替",1,IFERROR(VLOOKUP(L103,マスタ!$J$4:$L$19,2,0),0))</f>
        <v>0</v>
      </c>
      <c r="AL103" s="148">
        <f t="shared" si="40"/>
        <v>0</v>
      </c>
      <c r="AM103" s="148">
        <f t="shared" si="41"/>
        <v>0</v>
      </c>
      <c r="AN103" s="148">
        <f t="shared" si="42"/>
        <v>0</v>
      </c>
      <c r="AO103" s="148">
        <f t="shared" si="43"/>
        <v>0</v>
      </c>
      <c r="AP103" s="148">
        <f t="shared" si="44"/>
        <v>0</v>
      </c>
      <c r="AQ103" s="148">
        <f t="shared" si="45"/>
        <v>0</v>
      </c>
      <c r="AR103" s="148">
        <f t="shared" si="32"/>
        <v>0</v>
      </c>
      <c r="AS103" s="148">
        <f t="shared" si="46"/>
        <v>0</v>
      </c>
      <c r="AT103" s="148">
        <f t="shared" si="47"/>
        <v>0</v>
      </c>
    </row>
    <row r="104" spans="1:46">
      <c r="A104" s="21">
        <f t="shared" si="33"/>
        <v>96</v>
      </c>
      <c r="B104" s="29"/>
      <c r="C104" s="61"/>
      <c r="D104" s="34">
        <f t="shared" si="25"/>
        <v>0</v>
      </c>
      <c r="E104" s="17"/>
      <c r="F104" s="19"/>
      <c r="G104" s="18"/>
      <c r="H104" s="18"/>
      <c r="I104" s="18"/>
      <c r="J104" s="18"/>
      <c r="K104" s="60">
        <f t="shared" si="26"/>
        <v>0</v>
      </c>
      <c r="L104" s="17"/>
      <c r="M104" s="20">
        <f>IF(U104=0,0,SUM($U$9:U104))</f>
        <v>0</v>
      </c>
      <c r="N104" s="18"/>
      <c r="O104" s="18"/>
      <c r="P104" s="18"/>
      <c r="Q104" s="137">
        <f t="shared" si="27"/>
        <v>0</v>
      </c>
      <c r="R104" s="137">
        <f t="shared" si="28"/>
        <v>0</v>
      </c>
      <c r="S104" s="122"/>
      <c r="T104" s="139">
        <f>IFERROR(VLOOKUP(E104,マスタ!$F$4:$H$19,3,0),0)</f>
        <v>0</v>
      </c>
      <c r="U104" s="139">
        <f>IFERROR(VLOOKUP(L104,マスタ!$J$4:$L$19,3,0),0)</f>
        <v>0</v>
      </c>
      <c r="V104" s="140">
        <f>IFERROR(VLOOKUP($B104,'相場&amp;ウオレット'!$A$4:$H$53,2,0),0)</f>
        <v>0</v>
      </c>
      <c r="W104" s="140">
        <f>IFERROR(VLOOKUP($B104,'相場&amp;ウオレット'!$A$4:$H$53,3,0),0)</f>
        <v>0</v>
      </c>
      <c r="X104" s="140">
        <f>IFERROR(VLOOKUP($B104,'相場&amp;ウオレット'!$A$4:$H$53,4,0),0)</f>
        <v>0</v>
      </c>
      <c r="Y104" s="140">
        <f>IFERROR(VLOOKUP($B104,'相場&amp;ウオレット'!$A$4:$H$53,5,0),0)</f>
        <v>0</v>
      </c>
      <c r="Z104" s="141" t="str">
        <f t="shared" si="29"/>
        <v>_</v>
      </c>
      <c r="AA104" s="142" t="str">
        <f t="shared" si="30"/>
        <v>_</v>
      </c>
      <c r="AB104" s="143">
        <f>IFERROR(IF(C104="両替",1,VLOOKUP(E104,マスタ!$F$4:$G$19,2,0)),0)</f>
        <v>0</v>
      </c>
      <c r="AC104" s="143">
        <f t="shared" si="34"/>
        <v>0</v>
      </c>
      <c r="AD104" s="143">
        <f t="shared" si="35"/>
        <v>0</v>
      </c>
      <c r="AE104" s="143">
        <f t="shared" si="36"/>
        <v>0</v>
      </c>
      <c r="AF104" s="143">
        <f t="shared" si="37"/>
        <v>0</v>
      </c>
      <c r="AG104" s="143">
        <f t="shared" si="38"/>
        <v>0</v>
      </c>
      <c r="AH104" s="143">
        <f t="shared" si="39"/>
        <v>0</v>
      </c>
      <c r="AI104" s="143">
        <f t="shared" si="31"/>
        <v>0</v>
      </c>
      <c r="AJ104" s="143">
        <f>IFERROR(VLOOKUP(F104,資産!$A$5:$G$10000,7,0),0)</f>
        <v>0</v>
      </c>
      <c r="AK104" s="142">
        <f>IF(C104="両替",1,IFERROR(VLOOKUP(L104,マスタ!$J$4:$L$19,2,0),0))</f>
        <v>0</v>
      </c>
      <c r="AL104" s="148">
        <f t="shared" si="40"/>
        <v>0</v>
      </c>
      <c r="AM104" s="148">
        <f t="shared" si="41"/>
        <v>0</v>
      </c>
      <c r="AN104" s="148">
        <f t="shared" si="42"/>
        <v>0</v>
      </c>
      <c r="AO104" s="148">
        <f t="shared" si="43"/>
        <v>0</v>
      </c>
      <c r="AP104" s="148">
        <f t="shared" si="44"/>
        <v>0</v>
      </c>
      <c r="AQ104" s="148">
        <f t="shared" si="45"/>
        <v>0</v>
      </c>
      <c r="AR104" s="148">
        <f t="shared" si="32"/>
        <v>0</v>
      </c>
      <c r="AS104" s="148">
        <f t="shared" si="46"/>
        <v>0</v>
      </c>
      <c r="AT104" s="148">
        <f t="shared" si="47"/>
        <v>0</v>
      </c>
    </row>
    <row r="105" spans="1:46">
      <c r="A105" s="21">
        <f t="shared" si="33"/>
        <v>97</v>
      </c>
      <c r="B105" s="29"/>
      <c r="C105" s="61"/>
      <c r="D105" s="34">
        <f t="shared" si="25"/>
        <v>0</v>
      </c>
      <c r="E105" s="17"/>
      <c r="F105" s="19"/>
      <c r="G105" s="18"/>
      <c r="H105" s="18"/>
      <c r="I105" s="18"/>
      <c r="J105" s="18"/>
      <c r="K105" s="60">
        <f t="shared" si="26"/>
        <v>0</v>
      </c>
      <c r="L105" s="17"/>
      <c r="M105" s="20">
        <f>IF(U105=0,0,SUM($U$9:U105))</f>
        <v>0</v>
      </c>
      <c r="N105" s="18"/>
      <c r="O105" s="18"/>
      <c r="P105" s="18"/>
      <c r="Q105" s="137">
        <f t="shared" si="27"/>
        <v>0</v>
      </c>
      <c r="R105" s="137">
        <f t="shared" si="28"/>
        <v>0</v>
      </c>
      <c r="S105" s="122"/>
      <c r="T105" s="139">
        <f>IFERROR(VLOOKUP(E105,マスタ!$F$4:$H$19,3,0),0)</f>
        <v>0</v>
      </c>
      <c r="U105" s="139">
        <f>IFERROR(VLOOKUP(L105,マスタ!$J$4:$L$19,3,0),0)</f>
        <v>0</v>
      </c>
      <c r="V105" s="140">
        <f>IFERROR(VLOOKUP($B105,'相場&amp;ウオレット'!$A$4:$H$53,2,0),0)</f>
        <v>0</v>
      </c>
      <c r="W105" s="140">
        <f>IFERROR(VLOOKUP($B105,'相場&amp;ウオレット'!$A$4:$H$53,3,0),0)</f>
        <v>0</v>
      </c>
      <c r="X105" s="140">
        <f>IFERROR(VLOOKUP($B105,'相場&amp;ウオレット'!$A$4:$H$53,4,0),0)</f>
        <v>0</v>
      </c>
      <c r="Y105" s="140">
        <f>IFERROR(VLOOKUP($B105,'相場&amp;ウオレット'!$A$4:$H$53,5,0),0)</f>
        <v>0</v>
      </c>
      <c r="Z105" s="141" t="str">
        <f t="shared" si="29"/>
        <v>_</v>
      </c>
      <c r="AA105" s="142" t="str">
        <f t="shared" si="30"/>
        <v>_</v>
      </c>
      <c r="AB105" s="143">
        <f>IFERROR(IF(C105="両替",1,VLOOKUP(E105,マスタ!$F$4:$G$19,2,0)),0)</f>
        <v>0</v>
      </c>
      <c r="AC105" s="143">
        <f t="shared" si="34"/>
        <v>0</v>
      </c>
      <c r="AD105" s="143">
        <f t="shared" si="35"/>
        <v>0</v>
      </c>
      <c r="AE105" s="143">
        <f t="shared" si="36"/>
        <v>0</v>
      </c>
      <c r="AF105" s="143">
        <f t="shared" si="37"/>
        <v>0</v>
      </c>
      <c r="AG105" s="143">
        <f t="shared" si="38"/>
        <v>0</v>
      </c>
      <c r="AH105" s="143">
        <f t="shared" si="39"/>
        <v>0</v>
      </c>
      <c r="AI105" s="143">
        <f t="shared" si="31"/>
        <v>0</v>
      </c>
      <c r="AJ105" s="143">
        <f>IFERROR(VLOOKUP(F105,資産!$A$5:$G$10000,7,0),0)</f>
        <v>0</v>
      </c>
      <c r="AK105" s="142">
        <f>IF(C105="両替",1,IFERROR(VLOOKUP(L105,マスタ!$J$4:$L$19,2,0),0))</f>
        <v>0</v>
      </c>
      <c r="AL105" s="148">
        <f t="shared" si="40"/>
        <v>0</v>
      </c>
      <c r="AM105" s="148">
        <f t="shared" si="41"/>
        <v>0</v>
      </c>
      <c r="AN105" s="148">
        <f t="shared" si="42"/>
        <v>0</v>
      </c>
      <c r="AO105" s="148">
        <f t="shared" si="43"/>
        <v>0</v>
      </c>
      <c r="AP105" s="148">
        <f t="shared" si="44"/>
        <v>0</v>
      </c>
      <c r="AQ105" s="148">
        <f t="shared" si="45"/>
        <v>0</v>
      </c>
      <c r="AR105" s="148">
        <f t="shared" si="32"/>
        <v>0</v>
      </c>
      <c r="AS105" s="148">
        <f t="shared" si="46"/>
        <v>0</v>
      </c>
      <c r="AT105" s="148">
        <f t="shared" si="47"/>
        <v>0</v>
      </c>
    </row>
    <row r="106" spans="1:46">
      <c r="A106" s="21">
        <f t="shared" si="33"/>
        <v>98</v>
      </c>
      <c r="B106" s="29"/>
      <c r="C106" s="61"/>
      <c r="D106" s="34">
        <f t="shared" si="25"/>
        <v>0</v>
      </c>
      <c r="E106" s="17"/>
      <c r="F106" s="19"/>
      <c r="G106" s="18"/>
      <c r="H106" s="18"/>
      <c r="I106" s="18"/>
      <c r="J106" s="18"/>
      <c r="K106" s="60">
        <f t="shared" si="26"/>
        <v>0</v>
      </c>
      <c r="L106" s="17"/>
      <c r="M106" s="20">
        <f>IF(U106=0,0,SUM($U$9:U106))</f>
        <v>0</v>
      </c>
      <c r="N106" s="18"/>
      <c r="O106" s="18"/>
      <c r="P106" s="18"/>
      <c r="Q106" s="137">
        <f t="shared" si="27"/>
        <v>0</v>
      </c>
      <c r="R106" s="137">
        <f t="shared" si="28"/>
        <v>0</v>
      </c>
      <c r="S106" s="122"/>
      <c r="T106" s="139">
        <f>IFERROR(VLOOKUP(E106,マスタ!$F$4:$H$19,3,0),0)</f>
        <v>0</v>
      </c>
      <c r="U106" s="139">
        <f>IFERROR(VLOOKUP(L106,マスタ!$J$4:$L$19,3,0),0)</f>
        <v>0</v>
      </c>
      <c r="V106" s="140">
        <f>IFERROR(VLOOKUP($B106,'相場&amp;ウオレット'!$A$4:$H$53,2,0),0)</f>
        <v>0</v>
      </c>
      <c r="W106" s="140">
        <f>IFERROR(VLOOKUP($B106,'相場&amp;ウオレット'!$A$4:$H$53,3,0),0)</f>
        <v>0</v>
      </c>
      <c r="X106" s="140">
        <f>IFERROR(VLOOKUP($B106,'相場&amp;ウオレット'!$A$4:$H$53,4,0),0)</f>
        <v>0</v>
      </c>
      <c r="Y106" s="140">
        <f>IFERROR(VLOOKUP($B106,'相場&amp;ウオレット'!$A$4:$H$53,5,0),0)</f>
        <v>0</v>
      </c>
      <c r="Z106" s="141" t="str">
        <f t="shared" si="29"/>
        <v>_</v>
      </c>
      <c r="AA106" s="142" t="str">
        <f t="shared" si="30"/>
        <v>_</v>
      </c>
      <c r="AB106" s="143">
        <f>IFERROR(IF(C106="両替",1,VLOOKUP(E106,マスタ!$F$4:$G$19,2,0)),0)</f>
        <v>0</v>
      </c>
      <c r="AC106" s="143">
        <f t="shared" si="34"/>
        <v>0</v>
      </c>
      <c r="AD106" s="143">
        <f t="shared" si="35"/>
        <v>0</v>
      </c>
      <c r="AE106" s="143">
        <f t="shared" si="36"/>
        <v>0</v>
      </c>
      <c r="AF106" s="143">
        <f t="shared" si="37"/>
        <v>0</v>
      </c>
      <c r="AG106" s="143">
        <f t="shared" si="38"/>
        <v>0</v>
      </c>
      <c r="AH106" s="143">
        <f t="shared" si="39"/>
        <v>0</v>
      </c>
      <c r="AI106" s="143">
        <f t="shared" si="31"/>
        <v>0</v>
      </c>
      <c r="AJ106" s="143">
        <f>IFERROR(VLOOKUP(F106,資産!$A$5:$G$10000,7,0),0)</f>
        <v>0</v>
      </c>
      <c r="AK106" s="142">
        <f>IF(C106="両替",1,IFERROR(VLOOKUP(L106,マスタ!$J$4:$L$19,2,0),0))</f>
        <v>0</v>
      </c>
      <c r="AL106" s="148">
        <f t="shared" si="40"/>
        <v>0</v>
      </c>
      <c r="AM106" s="148">
        <f t="shared" si="41"/>
        <v>0</v>
      </c>
      <c r="AN106" s="148">
        <f t="shared" si="42"/>
        <v>0</v>
      </c>
      <c r="AO106" s="148">
        <f t="shared" si="43"/>
        <v>0</v>
      </c>
      <c r="AP106" s="148">
        <f t="shared" si="44"/>
        <v>0</v>
      </c>
      <c r="AQ106" s="148">
        <f t="shared" si="45"/>
        <v>0</v>
      </c>
      <c r="AR106" s="148">
        <f t="shared" si="32"/>
        <v>0</v>
      </c>
      <c r="AS106" s="148">
        <f t="shared" si="46"/>
        <v>0</v>
      </c>
      <c r="AT106" s="148">
        <f t="shared" si="47"/>
        <v>0</v>
      </c>
    </row>
    <row r="107" spans="1:46">
      <c r="A107" s="21">
        <f t="shared" si="33"/>
        <v>99</v>
      </c>
      <c r="B107" s="29"/>
      <c r="C107" s="61"/>
      <c r="D107" s="34">
        <f t="shared" si="25"/>
        <v>0</v>
      </c>
      <c r="E107" s="17"/>
      <c r="F107" s="19"/>
      <c r="G107" s="18"/>
      <c r="H107" s="18"/>
      <c r="I107" s="18"/>
      <c r="J107" s="18"/>
      <c r="K107" s="60">
        <f t="shared" si="26"/>
        <v>0</v>
      </c>
      <c r="L107" s="17"/>
      <c r="M107" s="20">
        <f>IF(U107=0,0,SUM($U$9:U107))</f>
        <v>0</v>
      </c>
      <c r="N107" s="18"/>
      <c r="O107" s="18"/>
      <c r="P107" s="18"/>
      <c r="Q107" s="137">
        <f t="shared" si="27"/>
        <v>0</v>
      </c>
      <c r="R107" s="137">
        <f t="shared" si="28"/>
        <v>0</v>
      </c>
      <c r="S107" s="122"/>
      <c r="T107" s="139">
        <f>IFERROR(VLOOKUP(E107,マスタ!$F$4:$H$19,3,0),0)</f>
        <v>0</v>
      </c>
      <c r="U107" s="139">
        <f>IFERROR(VLOOKUP(L107,マスタ!$J$4:$L$19,3,0),0)</f>
        <v>0</v>
      </c>
      <c r="V107" s="140">
        <f>IFERROR(VLOOKUP($B107,'相場&amp;ウオレット'!$A$4:$H$53,2,0),0)</f>
        <v>0</v>
      </c>
      <c r="W107" s="140">
        <f>IFERROR(VLOOKUP($B107,'相場&amp;ウオレット'!$A$4:$H$53,3,0),0)</f>
        <v>0</v>
      </c>
      <c r="X107" s="140">
        <f>IFERROR(VLOOKUP($B107,'相場&amp;ウオレット'!$A$4:$H$53,4,0),0)</f>
        <v>0</v>
      </c>
      <c r="Y107" s="140">
        <f>IFERROR(VLOOKUP($B107,'相場&amp;ウオレット'!$A$4:$H$53,5,0),0)</f>
        <v>0</v>
      </c>
      <c r="Z107" s="141" t="str">
        <f t="shared" si="29"/>
        <v>_</v>
      </c>
      <c r="AA107" s="142" t="str">
        <f t="shared" si="30"/>
        <v>_</v>
      </c>
      <c r="AB107" s="143">
        <f>IFERROR(IF(C107="両替",1,VLOOKUP(E107,マスタ!$F$4:$G$19,2,0)),0)</f>
        <v>0</v>
      </c>
      <c r="AC107" s="143">
        <f t="shared" si="34"/>
        <v>0</v>
      </c>
      <c r="AD107" s="143">
        <f t="shared" si="35"/>
        <v>0</v>
      </c>
      <c r="AE107" s="143">
        <f t="shared" si="36"/>
        <v>0</v>
      </c>
      <c r="AF107" s="143">
        <f t="shared" si="37"/>
        <v>0</v>
      </c>
      <c r="AG107" s="143">
        <f t="shared" si="38"/>
        <v>0</v>
      </c>
      <c r="AH107" s="143">
        <f t="shared" si="39"/>
        <v>0</v>
      </c>
      <c r="AI107" s="143">
        <f t="shared" si="31"/>
        <v>0</v>
      </c>
      <c r="AJ107" s="143">
        <f>IFERROR(VLOOKUP(F107,資産!$A$5:$G$10000,7,0),0)</f>
        <v>0</v>
      </c>
      <c r="AK107" s="142">
        <f>IF(C107="両替",1,IFERROR(VLOOKUP(L107,マスタ!$J$4:$L$19,2,0),0))</f>
        <v>0</v>
      </c>
      <c r="AL107" s="148">
        <f t="shared" si="40"/>
        <v>0</v>
      </c>
      <c r="AM107" s="148">
        <f t="shared" si="41"/>
        <v>0</v>
      </c>
      <c r="AN107" s="148">
        <f t="shared" si="42"/>
        <v>0</v>
      </c>
      <c r="AO107" s="148">
        <f t="shared" si="43"/>
        <v>0</v>
      </c>
      <c r="AP107" s="148">
        <f t="shared" si="44"/>
        <v>0</v>
      </c>
      <c r="AQ107" s="148">
        <f t="shared" si="45"/>
        <v>0</v>
      </c>
      <c r="AR107" s="148">
        <f t="shared" si="32"/>
        <v>0</v>
      </c>
      <c r="AS107" s="148">
        <f t="shared" si="46"/>
        <v>0</v>
      </c>
      <c r="AT107" s="148">
        <f t="shared" si="47"/>
        <v>0</v>
      </c>
    </row>
    <row r="108" spans="1:46">
      <c r="A108" s="21">
        <f t="shared" si="33"/>
        <v>100</v>
      </c>
      <c r="B108" s="29"/>
      <c r="C108" s="61"/>
      <c r="D108" s="34">
        <f t="shared" si="25"/>
        <v>0</v>
      </c>
      <c r="E108" s="17"/>
      <c r="F108" s="19"/>
      <c r="G108" s="18"/>
      <c r="H108" s="18"/>
      <c r="I108" s="18"/>
      <c r="J108" s="18"/>
      <c r="K108" s="60">
        <f t="shared" si="26"/>
        <v>0</v>
      </c>
      <c r="L108" s="17"/>
      <c r="M108" s="20">
        <f>IF(U108=0,0,SUM($U$9:U108))</f>
        <v>0</v>
      </c>
      <c r="N108" s="18"/>
      <c r="O108" s="18"/>
      <c r="P108" s="18"/>
      <c r="Q108" s="137">
        <f t="shared" si="27"/>
        <v>0</v>
      </c>
      <c r="R108" s="137">
        <f t="shared" si="28"/>
        <v>0</v>
      </c>
      <c r="S108" s="122"/>
      <c r="T108" s="139">
        <f>IFERROR(VLOOKUP(E108,マスタ!$F$4:$H$19,3,0),0)</f>
        <v>0</v>
      </c>
      <c r="U108" s="139">
        <f>IFERROR(VLOOKUP(L108,マスタ!$J$4:$L$19,3,0),0)</f>
        <v>0</v>
      </c>
      <c r="V108" s="140">
        <f>IFERROR(VLOOKUP($B108,'相場&amp;ウオレット'!$A$4:$H$53,2,0),0)</f>
        <v>0</v>
      </c>
      <c r="W108" s="140">
        <f>IFERROR(VLOOKUP($B108,'相場&amp;ウオレット'!$A$4:$H$53,3,0),0)</f>
        <v>0</v>
      </c>
      <c r="X108" s="140">
        <f>IFERROR(VLOOKUP($B108,'相場&amp;ウオレット'!$A$4:$H$53,4,0),0)</f>
        <v>0</v>
      </c>
      <c r="Y108" s="140">
        <f>IFERROR(VLOOKUP($B108,'相場&amp;ウオレット'!$A$4:$H$53,5,0),0)</f>
        <v>0</v>
      </c>
      <c r="Z108" s="141" t="str">
        <f t="shared" si="29"/>
        <v>_</v>
      </c>
      <c r="AA108" s="142" t="str">
        <f t="shared" si="30"/>
        <v>_</v>
      </c>
      <c r="AB108" s="143">
        <f>IFERROR(IF(C108="両替",1,VLOOKUP(E108,マスタ!$F$4:$G$19,2,0)),0)</f>
        <v>0</v>
      </c>
      <c r="AC108" s="143">
        <f t="shared" si="34"/>
        <v>0</v>
      </c>
      <c r="AD108" s="143">
        <f t="shared" si="35"/>
        <v>0</v>
      </c>
      <c r="AE108" s="143">
        <f t="shared" si="36"/>
        <v>0</v>
      </c>
      <c r="AF108" s="143">
        <f t="shared" si="37"/>
        <v>0</v>
      </c>
      <c r="AG108" s="143">
        <f t="shared" si="38"/>
        <v>0</v>
      </c>
      <c r="AH108" s="143">
        <f t="shared" si="39"/>
        <v>0</v>
      </c>
      <c r="AI108" s="143">
        <f t="shared" si="31"/>
        <v>0</v>
      </c>
      <c r="AJ108" s="143">
        <f>IFERROR(VLOOKUP(F108,資産!$A$5:$G$10000,7,0),0)</f>
        <v>0</v>
      </c>
      <c r="AK108" s="142">
        <f>IF(C108="両替",1,IFERROR(VLOOKUP(L108,マスタ!$J$4:$L$19,2,0),0))</f>
        <v>0</v>
      </c>
      <c r="AL108" s="148">
        <f t="shared" si="40"/>
        <v>0</v>
      </c>
      <c r="AM108" s="148">
        <f t="shared" si="41"/>
        <v>0</v>
      </c>
      <c r="AN108" s="148">
        <f t="shared" si="42"/>
        <v>0</v>
      </c>
      <c r="AO108" s="148">
        <f t="shared" si="43"/>
        <v>0</v>
      </c>
      <c r="AP108" s="148">
        <f t="shared" si="44"/>
        <v>0</v>
      </c>
      <c r="AQ108" s="148">
        <f t="shared" si="45"/>
        <v>0</v>
      </c>
      <c r="AR108" s="148">
        <f t="shared" si="32"/>
        <v>0</v>
      </c>
      <c r="AS108" s="148">
        <f t="shared" si="46"/>
        <v>0</v>
      </c>
      <c r="AT108" s="148">
        <f t="shared" si="47"/>
        <v>0</v>
      </c>
    </row>
    <row r="109" spans="1:46">
      <c r="A109" s="21">
        <f t="shared" si="33"/>
        <v>101</v>
      </c>
      <c r="B109" s="29"/>
      <c r="C109" s="61"/>
      <c r="D109" s="34">
        <f t="shared" si="25"/>
        <v>0</v>
      </c>
      <c r="E109" s="17"/>
      <c r="F109" s="19"/>
      <c r="G109" s="18"/>
      <c r="H109" s="18"/>
      <c r="I109" s="18"/>
      <c r="J109" s="18"/>
      <c r="K109" s="60">
        <f t="shared" si="26"/>
        <v>0</v>
      </c>
      <c r="L109" s="17"/>
      <c r="M109" s="20">
        <f>IF(U109=0,0,SUM($U$9:U109))</f>
        <v>0</v>
      </c>
      <c r="N109" s="18"/>
      <c r="O109" s="18"/>
      <c r="P109" s="18"/>
      <c r="Q109" s="137">
        <f t="shared" si="27"/>
        <v>0</v>
      </c>
      <c r="R109" s="137">
        <f t="shared" si="28"/>
        <v>0</v>
      </c>
      <c r="S109" s="122"/>
      <c r="T109" s="139">
        <f>IFERROR(VLOOKUP(E109,マスタ!$F$4:$H$19,3,0),0)</f>
        <v>0</v>
      </c>
      <c r="U109" s="139">
        <f>IFERROR(VLOOKUP(L109,マスタ!$J$4:$L$19,3,0),0)</f>
        <v>0</v>
      </c>
      <c r="V109" s="140">
        <f>IFERROR(VLOOKUP($B109,'相場&amp;ウオレット'!$A$4:$H$53,2,0),0)</f>
        <v>0</v>
      </c>
      <c r="W109" s="140">
        <f>IFERROR(VLOOKUP($B109,'相場&amp;ウオレット'!$A$4:$H$53,3,0),0)</f>
        <v>0</v>
      </c>
      <c r="X109" s="140">
        <f>IFERROR(VLOOKUP($B109,'相場&amp;ウオレット'!$A$4:$H$53,4,0),0)</f>
        <v>0</v>
      </c>
      <c r="Y109" s="140">
        <f>IFERROR(VLOOKUP($B109,'相場&amp;ウオレット'!$A$4:$H$53,5,0),0)</f>
        <v>0</v>
      </c>
      <c r="Z109" s="141" t="str">
        <f t="shared" si="29"/>
        <v>_</v>
      </c>
      <c r="AA109" s="142" t="str">
        <f t="shared" si="30"/>
        <v>_</v>
      </c>
      <c r="AB109" s="143">
        <f>IFERROR(IF(C109="両替",1,VLOOKUP(E109,マスタ!$F$4:$G$19,2,0)),0)</f>
        <v>0</v>
      </c>
      <c r="AC109" s="143">
        <f t="shared" si="34"/>
        <v>0</v>
      </c>
      <c r="AD109" s="143">
        <f t="shared" si="35"/>
        <v>0</v>
      </c>
      <c r="AE109" s="143">
        <f t="shared" si="36"/>
        <v>0</v>
      </c>
      <c r="AF109" s="143">
        <f t="shared" si="37"/>
        <v>0</v>
      </c>
      <c r="AG109" s="143">
        <f t="shared" si="38"/>
        <v>0</v>
      </c>
      <c r="AH109" s="143">
        <f t="shared" si="39"/>
        <v>0</v>
      </c>
      <c r="AI109" s="143">
        <f t="shared" si="31"/>
        <v>0</v>
      </c>
      <c r="AJ109" s="143">
        <f>IFERROR(VLOOKUP(F109,資産!$A$5:$G$10000,7,0),0)</f>
        <v>0</v>
      </c>
      <c r="AK109" s="142">
        <f>IF(C109="両替",1,IFERROR(VLOOKUP(L109,マスタ!$J$4:$L$19,2,0),0))</f>
        <v>0</v>
      </c>
      <c r="AL109" s="148">
        <f t="shared" si="40"/>
        <v>0</v>
      </c>
      <c r="AM109" s="148">
        <f t="shared" si="41"/>
        <v>0</v>
      </c>
      <c r="AN109" s="148">
        <f t="shared" si="42"/>
        <v>0</v>
      </c>
      <c r="AO109" s="148">
        <f t="shared" si="43"/>
        <v>0</v>
      </c>
      <c r="AP109" s="148">
        <f t="shared" si="44"/>
        <v>0</v>
      </c>
      <c r="AQ109" s="148">
        <f t="shared" si="45"/>
        <v>0</v>
      </c>
      <c r="AR109" s="148">
        <f t="shared" si="32"/>
        <v>0</v>
      </c>
      <c r="AS109" s="148">
        <f t="shared" si="46"/>
        <v>0</v>
      </c>
      <c r="AT109" s="148">
        <f t="shared" si="47"/>
        <v>0</v>
      </c>
    </row>
    <row r="110" spans="1:46">
      <c r="A110" s="21">
        <f t="shared" si="33"/>
        <v>102</v>
      </c>
      <c r="B110" s="29"/>
      <c r="C110" s="61"/>
      <c r="D110" s="34">
        <f t="shared" si="25"/>
        <v>0</v>
      </c>
      <c r="E110" s="17"/>
      <c r="F110" s="19"/>
      <c r="G110" s="18"/>
      <c r="H110" s="18"/>
      <c r="I110" s="18"/>
      <c r="J110" s="18"/>
      <c r="K110" s="60">
        <f t="shared" si="26"/>
        <v>0</v>
      </c>
      <c r="L110" s="17"/>
      <c r="M110" s="20">
        <f>IF(U110=0,0,SUM($U$9:U110))</f>
        <v>0</v>
      </c>
      <c r="N110" s="18"/>
      <c r="O110" s="18"/>
      <c r="P110" s="18"/>
      <c r="Q110" s="137">
        <f t="shared" si="27"/>
        <v>0</v>
      </c>
      <c r="R110" s="137">
        <f t="shared" si="28"/>
        <v>0</v>
      </c>
      <c r="S110" s="122"/>
      <c r="T110" s="139">
        <f>IFERROR(VLOOKUP(E110,マスタ!$F$4:$H$19,3,0),0)</f>
        <v>0</v>
      </c>
      <c r="U110" s="139">
        <f>IFERROR(VLOOKUP(L110,マスタ!$J$4:$L$19,3,0),0)</f>
        <v>0</v>
      </c>
      <c r="V110" s="140">
        <f>IFERROR(VLOOKUP($B110,'相場&amp;ウオレット'!$A$4:$H$53,2,0),0)</f>
        <v>0</v>
      </c>
      <c r="W110" s="140">
        <f>IFERROR(VLOOKUP($B110,'相場&amp;ウオレット'!$A$4:$H$53,3,0),0)</f>
        <v>0</v>
      </c>
      <c r="X110" s="140">
        <f>IFERROR(VLOOKUP($B110,'相場&amp;ウオレット'!$A$4:$H$53,4,0),0)</f>
        <v>0</v>
      </c>
      <c r="Y110" s="140">
        <f>IFERROR(VLOOKUP($B110,'相場&amp;ウオレット'!$A$4:$H$53,5,0),0)</f>
        <v>0</v>
      </c>
      <c r="Z110" s="141" t="str">
        <f t="shared" si="29"/>
        <v>_</v>
      </c>
      <c r="AA110" s="142" t="str">
        <f t="shared" si="30"/>
        <v>_</v>
      </c>
      <c r="AB110" s="143">
        <f>IFERROR(IF(C110="両替",1,VLOOKUP(E110,マスタ!$F$4:$G$19,2,0)),0)</f>
        <v>0</v>
      </c>
      <c r="AC110" s="143">
        <f t="shared" si="34"/>
        <v>0</v>
      </c>
      <c r="AD110" s="143">
        <f t="shared" si="35"/>
        <v>0</v>
      </c>
      <c r="AE110" s="143">
        <f t="shared" si="36"/>
        <v>0</v>
      </c>
      <c r="AF110" s="143">
        <f t="shared" si="37"/>
        <v>0</v>
      </c>
      <c r="AG110" s="143">
        <f t="shared" si="38"/>
        <v>0</v>
      </c>
      <c r="AH110" s="143">
        <f t="shared" si="39"/>
        <v>0</v>
      </c>
      <c r="AI110" s="143">
        <f t="shared" si="31"/>
        <v>0</v>
      </c>
      <c r="AJ110" s="143">
        <f>IFERROR(VLOOKUP(F110,資産!$A$5:$G$10000,7,0),0)</f>
        <v>0</v>
      </c>
      <c r="AK110" s="142">
        <f>IF(C110="両替",1,IFERROR(VLOOKUP(L110,マスタ!$J$4:$L$19,2,0),0))</f>
        <v>0</v>
      </c>
      <c r="AL110" s="148">
        <f t="shared" si="40"/>
        <v>0</v>
      </c>
      <c r="AM110" s="148">
        <f t="shared" si="41"/>
        <v>0</v>
      </c>
      <c r="AN110" s="148">
        <f t="shared" si="42"/>
        <v>0</v>
      </c>
      <c r="AO110" s="148">
        <f t="shared" si="43"/>
        <v>0</v>
      </c>
      <c r="AP110" s="148">
        <f t="shared" si="44"/>
        <v>0</v>
      </c>
      <c r="AQ110" s="148">
        <f t="shared" si="45"/>
        <v>0</v>
      </c>
      <c r="AR110" s="148">
        <f t="shared" si="32"/>
        <v>0</v>
      </c>
      <c r="AS110" s="148">
        <f t="shared" si="46"/>
        <v>0</v>
      </c>
      <c r="AT110" s="148">
        <f t="shared" si="47"/>
        <v>0</v>
      </c>
    </row>
    <row r="111" spans="1:46">
      <c r="A111" s="21">
        <f t="shared" si="33"/>
        <v>103</v>
      </c>
      <c r="B111" s="29"/>
      <c r="C111" s="61"/>
      <c r="D111" s="34">
        <f t="shared" si="25"/>
        <v>0</v>
      </c>
      <c r="E111" s="17"/>
      <c r="F111" s="19"/>
      <c r="G111" s="18"/>
      <c r="H111" s="18"/>
      <c r="I111" s="18"/>
      <c r="J111" s="18"/>
      <c r="K111" s="60">
        <f t="shared" si="26"/>
        <v>0</v>
      </c>
      <c r="L111" s="17"/>
      <c r="M111" s="20">
        <f>IF(U111=0,0,SUM($U$9:U111))</f>
        <v>0</v>
      </c>
      <c r="N111" s="18"/>
      <c r="O111" s="18"/>
      <c r="P111" s="18"/>
      <c r="Q111" s="137">
        <f t="shared" si="27"/>
        <v>0</v>
      </c>
      <c r="R111" s="137">
        <f t="shared" si="28"/>
        <v>0</v>
      </c>
      <c r="S111" s="122"/>
      <c r="T111" s="139">
        <f>IFERROR(VLOOKUP(E111,マスタ!$F$4:$H$19,3,0),0)</f>
        <v>0</v>
      </c>
      <c r="U111" s="139">
        <f>IFERROR(VLOOKUP(L111,マスタ!$J$4:$L$19,3,0),0)</f>
        <v>0</v>
      </c>
      <c r="V111" s="140">
        <f>IFERROR(VLOOKUP($B111,'相場&amp;ウオレット'!$A$4:$H$53,2,0),0)</f>
        <v>0</v>
      </c>
      <c r="W111" s="140">
        <f>IFERROR(VLOOKUP($B111,'相場&amp;ウオレット'!$A$4:$H$53,3,0),0)</f>
        <v>0</v>
      </c>
      <c r="X111" s="140">
        <f>IFERROR(VLOOKUP($B111,'相場&amp;ウオレット'!$A$4:$H$53,4,0),0)</f>
        <v>0</v>
      </c>
      <c r="Y111" s="140">
        <f>IFERROR(VLOOKUP($B111,'相場&amp;ウオレット'!$A$4:$H$53,5,0),0)</f>
        <v>0</v>
      </c>
      <c r="Z111" s="141" t="str">
        <f t="shared" si="29"/>
        <v>_</v>
      </c>
      <c r="AA111" s="142" t="str">
        <f t="shared" si="30"/>
        <v>_</v>
      </c>
      <c r="AB111" s="143">
        <f>IFERROR(IF(C111="両替",1,VLOOKUP(E111,マスタ!$F$4:$G$19,2,0)),0)</f>
        <v>0</v>
      </c>
      <c r="AC111" s="143">
        <f t="shared" si="34"/>
        <v>0</v>
      </c>
      <c r="AD111" s="143">
        <f t="shared" si="35"/>
        <v>0</v>
      </c>
      <c r="AE111" s="143">
        <f t="shared" si="36"/>
        <v>0</v>
      </c>
      <c r="AF111" s="143">
        <f t="shared" si="37"/>
        <v>0</v>
      </c>
      <c r="AG111" s="143">
        <f t="shared" si="38"/>
        <v>0</v>
      </c>
      <c r="AH111" s="143">
        <f t="shared" si="39"/>
        <v>0</v>
      </c>
      <c r="AI111" s="143">
        <f t="shared" si="31"/>
        <v>0</v>
      </c>
      <c r="AJ111" s="143">
        <f>IFERROR(VLOOKUP(F111,資産!$A$5:$G$10000,7,0),0)</f>
        <v>0</v>
      </c>
      <c r="AK111" s="142">
        <f>IF(C111="両替",1,IFERROR(VLOOKUP(L111,マスタ!$J$4:$L$19,2,0),0))</f>
        <v>0</v>
      </c>
      <c r="AL111" s="148">
        <f t="shared" si="40"/>
        <v>0</v>
      </c>
      <c r="AM111" s="148">
        <f t="shared" si="41"/>
        <v>0</v>
      </c>
      <c r="AN111" s="148">
        <f t="shared" si="42"/>
        <v>0</v>
      </c>
      <c r="AO111" s="148">
        <f t="shared" si="43"/>
        <v>0</v>
      </c>
      <c r="AP111" s="148">
        <f t="shared" si="44"/>
        <v>0</v>
      </c>
      <c r="AQ111" s="148">
        <f t="shared" si="45"/>
        <v>0</v>
      </c>
      <c r="AR111" s="148">
        <f t="shared" si="32"/>
        <v>0</v>
      </c>
      <c r="AS111" s="148">
        <f t="shared" si="46"/>
        <v>0</v>
      </c>
      <c r="AT111" s="148">
        <f t="shared" si="47"/>
        <v>0</v>
      </c>
    </row>
    <row r="112" spans="1:46">
      <c r="A112" s="21">
        <f t="shared" si="33"/>
        <v>104</v>
      </c>
      <c r="B112" s="29"/>
      <c r="C112" s="61"/>
      <c r="D112" s="34">
        <f t="shared" si="25"/>
        <v>0</v>
      </c>
      <c r="E112" s="17"/>
      <c r="F112" s="19"/>
      <c r="G112" s="18"/>
      <c r="H112" s="18"/>
      <c r="I112" s="18"/>
      <c r="J112" s="18"/>
      <c r="K112" s="60">
        <f t="shared" si="26"/>
        <v>0</v>
      </c>
      <c r="L112" s="17"/>
      <c r="M112" s="20">
        <f>IF(U112=0,0,SUM($U$9:U112))</f>
        <v>0</v>
      </c>
      <c r="N112" s="18"/>
      <c r="O112" s="18"/>
      <c r="P112" s="18"/>
      <c r="Q112" s="137">
        <f t="shared" si="27"/>
        <v>0</v>
      </c>
      <c r="R112" s="137">
        <f t="shared" si="28"/>
        <v>0</v>
      </c>
      <c r="S112" s="122"/>
      <c r="T112" s="139">
        <f>IFERROR(VLOOKUP(E112,マスタ!$F$4:$H$19,3,0),0)</f>
        <v>0</v>
      </c>
      <c r="U112" s="139">
        <f>IFERROR(VLOOKUP(L112,マスタ!$J$4:$L$19,3,0),0)</f>
        <v>0</v>
      </c>
      <c r="V112" s="140">
        <f>IFERROR(VLOOKUP($B112,'相場&amp;ウオレット'!$A$4:$H$53,2,0),0)</f>
        <v>0</v>
      </c>
      <c r="W112" s="140">
        <f>IFERROR(VLOOKUP($B112,'相場&amp;ウオレット'!$A$4:$H$53,3,0),0)</f>
        <v>0</v>
      </c>
      <c r="X112" s="140">
        <f>IFERROR(VLOOKUP($B112,'相場&amp;ウオレット'!$A$4:$H$53,4,0),0)</f>
        <v>0</v>
      </c>
      <c r="Y112" s="140">
        <f>IFERROR(VLOOKUP($B112,'相場&amp;ウオレット'!$A$4:$H$53,5,0),0)</f>
        <v>0</v>
      </c>
      <c r="Z112" s="141" t="str">
        <f t="shared" si="29"/>
        <v>_</v>
      </c>
      <c r="AA112" s="142" t="str">
        <f t="shared" si="30"/>
        <v>_</v>
      </c>
      <c r="AB112" s="143">
        <f>IFERROR(IF(C112="両替",1,VLOOKUP(E112,マスタ!$F$4:$G$19,2,0)),0)</f>
        <v>0</v>
      </c>
      <c r="AC112" s="143">
        <f t="shared" si="34"/>
        <v>0</v>
      </c>
      <c r="AD112" s="143">
        <f t="shared" si="35"/>
        <v>0</v>
      </c>
      <c r="AE112" s="143">
        <f t="shared" si="36"/>
        <v>0</v>
      </c>
      <c r="AF112" s="143">
        <f t="shared" si="37"/>
        <v>0</v>
      </c>
      <c r="AG112" s="143">
        <f t="shared" si="38"/>
        <v>0</v>
      </c>
      <c r="AH112" s="143">
        <f t="shared" si="39"/>
        <v>0</v>
      </c>
      <c r="AI112" s="143">
        <f t="shared" si="31"/>
        <v>0</v>
      </c>
      <c r="AJ112" s="143">
        <f>IFERROR(VLOOKUP(F112,資産!$A$5:$G$10000,7,0),0)</f>
        <v>0</v>
      </c>
      <c r="AK112" s="142">
        <f>IF(C112="両替",1,IFERROR(VLOOKUP(L112,マスタ!$J$4:$L$19,2,0),0))</f>
        <v>0</v>
      </c>
      <c r="AL112" s="148">
        <f t="shared" si="40"/>
        <v>0</v>
      </c>
      <c r="AM112" s="148">
        <f t="shared" si="41"/>
        <v>0</v>
      </c>
      <c r="AN112" s="148">
        <f t="shared" si="42"/>
        <v>0</v>
      </c>
      <c r="AO112" s="148">
        <f t="shared" si="43"/>
        <v>0</v>
      </c>
      <c r="AP112" s="148">
        <f t="shared" si="44"/>
        <v>0</v>
      </c>
      <c r="AQ112" s="148">
        <f t="shared" si="45"/>
        <v>0</v>
      </c>
      <c r="AR112" s="148">
        <f t="shared" si="32"/>
        <v>0</v>
      </c>
      <c r="AS112" s="148">
        <f t="shared" si="46"/>
        <v>0</v>
      </c>
      <c r="AT112" s="148">
        <f t="shared" si="47"/>
        <v>0</v>
      </c>
    </row>
    <row r="113" spans="1:46">
      <c r="A113" s="21">
        <f t="shared" si="33"/>
        <v>105</v>
      </c>
      <c r="B113" s="29"/>
      <c r="C113" s="61"/>
      <c r="D113" s="34">
        <f t="shared" si="25"/>
        <v>0</v>
      </c>
      <c r="E113" s="17"/>
      <c r="F113" s="19"/>
      <c r="G113" s="18"/>
      <c r="H113" s="18"/>
      <c r="I113" s="18"/>
      <c r="J113" s="18"/>
      <c r="K113" s="60">
        <f t="shared" si="26"/>
        <v>0</v>
      </c>
      <c r="L113" s="17"/>
      <c r="M113" s="20">
        <f>IF(U113=0,0,SUM($U$9:U113))</f>
        <v>0</v>
      </c>
      <c r="N113" s="18"/>
      <c r="O113" s="18"/>
      <c r="P113" s="18"/>
      <c r="Q113" s="137">
        <f t="shared" si="27"/>
        <v>0</v>
      </c>
      <c r="R113" s="137">
        <f t="shared" si="28"/>
        <v>0</v>
      </c>
      <c r="S113" s="122"/>
      <c r="T113" s="139">
        <f>IFERROR(VLOOKUP(E113,マスタ!$F$4:$H$19,3,0),0)</f>
        <v>0</v>
      </c>
      <c r="U113" s="139">
        <f>IFERROR(VLOOKUP(L113,マスタ!$J$4:$L$19,3,0),0)</f>
        <v>0</v>
      </c>
      <c r="V113" s="140">
        <f>IFERROR(VLOOKUP($B113,'相場&amp;ウオレット'!$A$4:$H$53,2,0),0)</f>
        <v>0</v>
      </c>
      <c r="W113" s="140">
        <f>IFERROR(VLOOKUP($B113,'相場&amp;ウオレット'!$A$4:$H$53,3,0),0)</f>
        <v>0</v>
      </c>
      <c r="X113" s="140">
        <f>IFERROR(VLOOKUP($B113,'相場&amp;ウオレット'!$A$4:$H$53,4,0),0)</f>
        <v>0</v>
      </c>
      <c r="Y113" s="140">
        <f>IFERROR(VLOOKUP($B113,'相場&amp;ウオレット'!$A$4:$H$53,5,0),0)</f>
        <v>0</v>
      </c>
      <c r="Z113" s="141" t="str">
        <f t="shared" si="29"/>
        <v>_</v>
      </c>
      <c r="AA113" s="142" t="str">
        <f t="shared" si="30"/>
        <v>_</v>
      </c>
      <c r="AB113" s="143">
        <f>IFERROR(IF(C113="両替",1,VLOOKUP(E113,マスタ!$F$4:$G$19,2,0)),0)</f>
        <v>0</v>
      </c>
      <c r="AC113" s="143">
        <f t="shared" si="34"/>
        <v>0</v>
      </c>
      <c r="AD113" s="143">
        <f t="shared" si="35"/>
        <v>0</v>
      </c>
      <c r="AE113" s="143">
        <f t="shared" si="36"/>
        <v>0</v>
      </c>
      <c r="AF113" s="143">
        <f t="shared" si="37"/>
        <v>0</v>
      </c>
      <c r="AG113" s="143">
        <f t="shared" si="38"/>
        <v>0</v>
      </c>
      <c r="AH113" s="143">
        <f t="shared" si="39"/>
        <v>0</v>
      </c>
      <c r="AI113" s="143">
        <f t="shared" si="31"/>
        <v>0</v>
      </c>
      <c r="AJ113" s="143">
        <f>IFERROR(VLOOKUP(F113,資産!$A$5:$G$10000,7,0),0)</f>
        <v>0</v>
      </c>
      <c r="AK113" s="142">
        <f>IF(C113="両替",1,IFERROR(VLOOKUP(L113,マスタ!$J$4:$L$19,2,0),0))</f>
        <v>0</v>
      </c>
      <c r="AL113" s="148">
        <f t="shared" si="40"/>
        <v>0</v>
      </c>
      <c r="AM113" s="148">
        <f t="shared" si="41"/>
        <v>0</v>
      </c>
      <c r="AN113" s="148">
        <f t="shared" si="42"/>
        <v>0</v>
      </c>
      <c r="AO113" s="148">
        <f t="shared" si="43"/>
        <v>0</v>
      </c>
      <c r="AP113" s="148">
        <f t="shared" si="44"/>
        <v>0</v>
      </c>
      <c r="AQ113" s="148">
        <f t="shared" si="45"/>
        <v>0</v>
      </c>
      <c r="AR113" s="148">
        <f t="shared" si="32"/>
        <v>0</v>
      </c>
      <c r="AS113" s="148">
        <f t="shared" si="46"/>
        <v>0</v>
      </c>
      <c r="AT113" s="148">
        <f t="shared" si="47"/>
        <v>0</v>
      </c>
    </row>
    <row r="114" spans="1:46">
      <c r="A114" s="21">
        <f t="shared" si="33"/>
        <v>106</v>
      </c>
      <c r="B114" s="29"/>
      <c r="C114" s="61"/>
      <c r="D114" s="34">
        <f t="shared" si="25"/>
        <v>0</v>
      </c>
      <c r="E114" s="17"/>
      <c r="F114" s="19"/>
      <c r="G114" s="18"/>
      <c r="H114" s="18"/>
      <c r="I114" s="18"/>
      <c r="J114" s="18"/>
      <c r="K114" s="60">
        <f t="shared" si="26"/>
        <v>0</v>
      </c>
      <c r="L114" s="17"/>
      <c r="M114" s="20">
        <f>IF(U114=0,0,SUM($U$9:U114))</f>
        <v>0</v>
      </c>
      <c r="N114" s="18"/>
      <c r="O114" s="18"/>
      <c r="P114" s="18"/>
      <c r="Q114" s="137">
        <f t="shared" si="27"/>
        <v>0</v>
      </c>
      <c r="R114" s="137">
        <f t="shared" si="28"/>
        <v>0</v>
      </c>
      <c r="S114" s="122"/>
      <c r="T114" s="139">
        <f>IFERROR(VLOOKUP(E114,マスタ!$F$4:$H$19,3,0),0)</f>
        <v>0</v>
      </c>
      <c r="U114" s="139">
        <f>IFERROR(VLOOKUP(L114,マスタ!$J$4:$L$19,3,0),0)</f>
        <v>0</v>
      </c>
      <c r="V114" s="140">
        <f>IFERROR(VLOOKUP($B114,'相場&amp;ウオレット'!$A$4:$H$53,2,0),0)</f>
        <v>0</v>
      </c>
      <c r="W114" s="140">
        <f>IFERROR(VLOOKUP($B114,'相場&amp;ウオレット'!$A$4:$H$53,3,0),0)</f>
        <v>0</v>
      </c>
      <c r="X114" s="140">
        <f>IFERROR(VLOOKUP($B114,'相場&amp;ウオレット'!$A$4:$H$53,4,0),0)</f>
        <v>0</v>
      </c>
      <c r="Y114" s="140">
        <f>IFERROR(VLOOKUP($B114,'相場&amp;ウオレット'!$A$4:$H$53,5,0),0)</f>
        <v>0</v>
      </c>
      <c r="Z114" s="141" t="str">
        <f t="shared" si="29"/>
        <v>_</v>
      </c>
      <c r="AA114" s="142" t="str">
        <f t="shared" si="30"/>
        <v>_</v>
      </c>
      <c r="AB114" s="143">
        <f>IFERROR(IF(C114="両替",1,VLOOKUP(E114,マスタ!$F$4:$G$19,2,0)),0)</f>
        <v>0</v>
      </c>
      <c r="AC114" s="143">
        <f t="shared" si="34"/>
        <v>0</v>
      </c>
      <c r="AD114" s="143">
        <f t="shared" si="35"/>
        <v>0</v>
      </c>
      <c r="AE114" s="143">
        <f t="shared" si="36"/>
        <v>0</v>
      </c>
      <c r="AF114" s="143">
        <f t="shared" si="37"/>
        <v>0</v>
      </c>
      <c r="AG114" s="143">
        <f t="shared" si="38"/>
        <v>0</v>
      </c>
      <c r="AH114" s="143">
        <f t="shared" si="39"/>
        <v>0</v>
      </c>
      <c r="AI114" s="143">
        <f t="shared" si="31"/>
        <v>0</v>
      </c>
      <c r="AJ114" s="143">
        <f>IFERROR(VLOOKUP(F114,資産!$A$5:$G$10000,7,0),0)</f>
        <v>0</v>
      </c>
      <c r="AK114" s="142">
        <f>IF(C114="両替",1,IFERROR(VLOOKUP(L114,マスタ!$J$4:$L$19,2,0),0))</f>
        <v>0</v>
      </c>
      <c r="AL114" s="148">
        <f t="shared" si="40"/>
        <v>0</v>
      </c>
      <c r="AM114" s="148">
        <f t="shared" si="41"/>
        <v>0</v>
      </c>
      <c r="AN114" s="148">
        <f t="shared" si="42"/>
        <v>0</v>
      </c>
      <c r="AO114" s="148">
        <f t="shared" si="43"/>
        <v>0</v>
      </c>
      <c r="AP114" s="148">
        <f t="shared" si="44"/>
        <v>0</v>
      </c>
      <c r="AQ114" s="148">
        <f t="shared" si="45"/>
        <v>0</v>
      </c>
      <c r="AR114" s="148">
        <f t="shared" si="32"/>
        <v>0</v>
      </c>
      <c r="AS114" s="148">
        <f t="shared" si="46"/>
        <v>0</v>
      </c>
      <c r="AT114" s="148">
        <f t="shared" si="47"/>
        <v>0</v>
      </c>
    </row>
    <row r="115" spans="1:46">
      <c r="A115" s="21">
        <f t="shared" si="33"/>
        <v>107</v>
      </c>
      <c r="B115" s="29"/>
      <c r="C115" s="61"/>
      <c r="D115" s="34">
        <f t="shared" si="25"/>
        <v>0</v>
      </c>
      <c r="E115" s="17"/>
      <c r="F115" s="19"/>
      <c r="G115" s="18"/>
      <c r="H115" s="18"/>
      <c r="I115" s="18"/>
      <c r="J115" s="18"/>
      <c r="K115" s="60">
        <f t="shared" si="26"/>
        <v>0</v>
      </c>
      <c r="L115" s="17"/>
      <c r="M115" s="20">
        <f>IF(U115=0,0,SUM($U$9:U115))</f>
        <v>0</v>
      </c>
      <c r="N115" s="18"/>
      <c r="O115" s="18"/>
      <c r="P115" s="18"/>
      <c r="Q115" s="137">
        <f t="shared" si="27"/>
        <v>0</v>
      </c>
      <c r="R115" s="137">
        <f t="shared" si="28"/>
        <v>0</v>
      </c>
      <c r="S115" s="122"/>
      <c r="T115" s="139">
        <f>IFERROR(VLOOKUP(E115,マスタ!$F$4:$H$19,3,0),0)</f>
        <v>0</v>
      </c>
      <c r="U115" s="139">
        <f>IFERROR(VLOOKUP(L115,マスタ!$J$4:$L$19,3,0),0)</f>
        <v>0</v>
      </c>
      <c r="V115" s="140">
        <f>IFERROR(VLOOKUP($B115,'相場&amp;ウオレット'!$A$4:$H$53,2,0),0)</f>
        <v>0</v>
      </c>
      <c r="W115" s="140">
        <f>IFERROR(VLOOKUP($B115,'相場&amp;ウオレット'!$A$4:$H$53,3,0),0)</f>
        <v>0</v>
      </c>
      <c r="X115" s="140">
        <f>IFERROR(VLOOKUP($B115,'相場&amp;ウオレット'!$A$4:$H$53,4,0),0)</f>
        <v>0</v>
      </c>
      <c r="Y115" s="140">
        <f>IFERROR(VLOOKUP($B115,'相場&amp;ウオレット'!$A$4:$H$53,5,0),0)</f>
        <v>0</v>
      </c>
      <c r="Z115" s="141" t="str">
        <f t="shared" si="29"/>
        <v>_</v>
      </c>
      <c r="AA115" s="142" t="str">
        <f t="shared" si="30"/>
        <v>_</v>
      </c>
      <c r="AB115" s="143">
        <f>IFERROR(IF(C115="両替",1,VLOOKUP(E115,マスタ!$F$4:$G$19,2,0)),0)</f>
        <v>0</v>
      </c>
      <c r="AC115" s="143">
        <f t="shared" si="34"/>
        <v>0</v>
      </c>
      <c r="AD115" s="143">
        <f t="shared" si="35"/>
        <v>0</v>
      </c>
      <c r="AE115" s="143">
        <f t="shared" si="36"/>
        <v>0</v>
      </c>
      <c r="AF115" s="143">
        <f t="shared" si="37"/>
        <v>0</v>
      </c>
      <c r="AG115" s="143">
        <f t="shared" si="38"/>
        <v>0</v>
      </c>
      <c r="AH115" s="143">
        <f t="shared" si="39"/>
        <v>0</v>
      </c>
      <c r="AI115" s="143">
        <f t="shared" si="31"/>
        <v>0</v>
      </c>
      <c r="AJ115" s="143">
        <f>IFERROR(VLOOKUP(F115,資産!$A$5:$G$10000,7,0),0)</f>
        <v>0</v>
      </c>
      <c r="AK115" s="142">
        <f>IF(C115="両替",1,IFERROR(VLOOKUP(L115,マスタ!$J$4:$L$19,2,0),0))</f>
        <v>0</v>
      </c>
      <c r="AL115" s="148">
        <f t="shared" si="40"/>
        <v>0</v>
      </c>
      <c r="AM115" s="148">
        <f t="shared" si="41"/>
        <v>0</v>
      </c>
      <c r="AN115" s="148">
        <f t="shared" si="42"/>
        <v>0</v>
      </c>
      <c r="AO115" s="148">
        <f t="shared" si="43"/>
        <v>0</v>
      </c>
      <c r="AP115" s="148">
        <f t="shared" si="44"/>
        <v>0</v>
      </c>
      <c r="AQ115" s="148">
        <f t="shared" si="45"/>
        <v>0</v>
      </c>
      <c r="AR115" s="148">
        <f t="shared" si="32"/>
        <v>0</v>
      </c>
      <c r="AS115" s="148">
        <f t="shared" si="46"/>
        <v>0</v>
      </c>
      <c r="AT115" s="148">
        <f t="shared" si="47"/>
        <v>0</v>
      </c>
    </row>
    <row r="116" spans="1:46">
      <c r="A116" s="21">
        <f t="shared" si="33"/>
        <v>108</v>
      </c>
      <c r="B116" s="29"/>
      <c r="C116" s="61"/>
      <c r="D116" s="34">
        <f t="shared" si="25"/>
        <v>0</v>
      </c>
      <c r="E116" s="17"/>
      <c r="F116" s="19"/>
      <c r="G116" s="18"/>
      <c r="H116" s="18"/>
      <c r="I116" s="18"/>
      <c r="J116" s="18"/>
      <c r="K116" s="60">
        <f t="shared" si="26"/>
        <v>0</v>
      </c>
      <c r="L116" s="17"/>
      <c r="M116" s="20">
        <f>IF(U116=0,0,SUM($U$9:U116))</f>
        <v>0</v>
      </c>
      <c r="N116" s="18"/>
      <c r="O116" s="18"/>
      <c r="P116" s="18"/>
      <c r="Q116" s="137">
        <f t="shared" si="27"/>
        <v>0</v>
      </c>
      <c r="R116" s="137">
        <f t="shared" si="28"/>
        <v>0</v>
      </c>
      <c r="S116" s="122"/>
      <c r="T116" s="139">
        <f>IFERROR(VLOOKUP(E116,マスタ!$F$4:$H$19,3,0),0)</f>
        <v>0</v>
      </c>
      <c r="U116" s="139">
        <f>IFERROR(VLOOKUP(L116,マスタ!$J$4:$L$19,3,0),0)</f>
        <v>0</v>
      </c>
      <c r="V116" s="140">
        <f>IFERROR(VLOOKUP($B116,'相場&amp;ウオレット'!$A$4:$H$53,2,0),0)</f>
        <v>0</v>
      </c>
      <c r="W116" s="140">
        <f>IFERROR(VLOOKUP($B116,'相場&amp;ウオレット'!$A$4:$H$53,3,0),0)</f>
        <v>0</v>
      </c>
      <c r="X116" s="140">
        <f>IFERROR(VLOOKUP($B116,'相場&amp;ウオレット'!$A$4:$H$53,4,0),0)</f>
        <v>0</v>
      </c>
      <c r="Y116" s="140">
        <f>IFERROR(VLOOKUP($B116,'相場&amp;ウオレット'!$A$4:$H$53,5,0),0)</f>
        <v>0</v>
      </c>
      <c r="Z116" s="141" t="str">
        <f t="shared" si="29"/>
        <v>_</v>
      </c>
      <c r="AA116" s="142" t="str">
        <f t="shared" si="30"/>
        <v>_</v>
      </c>
      <c r="AB116" s="143">
        <f>IFERROR(IF(C116="両替",1,VLOOKUP(E116,マスタ!$F$4:$G$19,2,0)),0)</f>
        <v>0</v>
      </c>
      <c r="AC116" s="143">
        <f t="shared" si="34"/>
        <v>0</v>
      </c>
      <c r="AD116" s="143">
        <f t="shared" si="35"/>
        <v>0</v>
      </c>
      <c r="AE116" s="143">
        <f t="shared" si="36"/>
        <v>0</v>
      </c>
      <c r="AF116" s="143">
        <f t="shared" si="37"/>
        <v>0</v>
      </c>
      <c r="AG116" s="143">
        <f t="shared" si="38"/>
        <v>0</v>
      </c>
      <c r="AH116" s="143">
        <f t="shared" si="39"/>
        <v>0</v>
      </c>
      <c r="AI116" s="143">
        <f t="shared" si="31"/>
        <v>0</v>
      </c>
      <c r="AJ116" s="143">
        <f>IFERROR(VLOOKUP(F116,資産!$A$5:$G$10000,7,0),0)</f>
        <v>0</v>
      </c>
      <c r="AK116" s="142">
        <f>IF(C116="両替",1,IFERROR(VLOOKUP(L116,マスタ!$J$4:$L$19,2,0),0))</f>
        <v>0</v>
      </c>
      <c r="AL116" s="148">
        <f t="shared" si="40"/>
        <v>0</v>
      </c>
      <c r="AM116" s="148">
        <f t="shared" si="41"/>
        <v>0</v>
      </c>
      <c r="AN116" s="148">
        <f t="shared" si="42"/>
        <v>0</v>
      </c>
      <c r="AO116" s="148">
        <f t="shared" si="43"/>
        <v>0</v>
      </c>
      <c r="AP116" s="148">
        <f t="shared" si="44"/>
        <v>0</v>
      </c>
      <c r="AQ116" s="148">
        <f t="shared" si="45"/>
        <v>0</v>
      </c>
      <c r="AR116" s="148">
        <f t="shared" si="32"/>
        <v>0</v>
      </c>
      <c r="AS116" s="148">
        <f t="shared" si="46"/>
        <v>0</v>
      </c>
      <c r="AT116" s="148">
        <f t="shared" si="47"/>
        <v>0</v>
      </c>
    </row>
    <row r="117" spans="1:46">
      <c r="A117" s="21">
        <f t="shared" si="33"/>
        <v>109</v>
      </c>
      <c r="B117" s="29"/>
      <c r="C117" s="61"/>
      <c r="D117" s="34">
        <f t="shared" si="25"/>
        <v>0</v>
      </c>
      <c r="E117" s="17"/>
      <c r="F117" s="19"/>
      <c r="G117" s="18"/>
      <c r="H117" s="18"/>
      <c r="I117" s="18"/>
      <c r="J117" s="18"/>
      <c r="K117" s="60">
        <f t="shared" si="26"/>
        <v>0</v>
      </c>
      <c r="L117" s="17"/>
      <c r="M117" s="20">
        <f>IF(U117=0,0,SUM($U$9:U117))</f>
        <v>0</v>
      </c>
      <c r="N117" s="18"/>
      <c r="O117" s="18"/>
      <c r="P117" s="18"/>
      <c r="Q117" s="137">
        <f t="shared" si="27"/>
        <v>0</v>
      </c>
      <c r="R117" s="137">
        <f t="shared" si="28"/>
        <v>0</v>
      </c>
      <c r="S117" s="122"/>
      <c r="T117" s="139">
        <f>IFERROR(VLOOKUP(E117,マスタ!$F$4:$H$19,3,0),0)</f>
        <v>0</v>
      </c>
      <c r="U117" s="139">
        <f>IFERROR(VLOOKUP(L117,マスタ!$J$4:$L$19,3,0),0)</f>
        <v>0</v>
      </c>
      <c r="V117" s="140">
        <f>IFERROR(VLOOKUP($B117,'相場&amp;ウオレット'!$A$4:$H$53,2,0),0)</f>
        <v>0</v>
      </c>
      <c r="W117" s="140">
        <f>IFERROR(VLOOKUP($B117,'相場&amp;ウオレット'!$A$4:$H$53,3,0),0)</f>
        <v>0</v>
      </c>
      <c r="X117" s="140">
        <f>IFERROR(VLOOKUP($B117,'相場&amp;ウオレット'!$A$4:$H$53,4,0),0)</f>
        <v>0</v>
      </c>
      <c r="Y117" s="140">
        <f>IFERROR(VLOOKUP($B117,'相場&amp;ウオレット'!$A$4:$H$53,5,0),0)</f>
        <v>0</v>
      </c>
      <c r="Z117" s="141" t="str">
        <f t="shared" si="29"/>
        <v>_</v>
      </c>
      <c r="AA117" s="142" t="str">
        <f t="shared" si="30"/>
        <v>_</v>
      </c>
      <c r="AB117" s="143">
        <f>IFERROR(IF(C117="両替",1,VLOOKUP(E117,マスタ!$F$4:$G$19,2,0)),0)</f>
        <v>0</v>
      </c>
      <c r="AC117" s="143">
        <f t="shared" si="34"/>
        <v>0</v>
      </c>
      <c r="AD117" s="143">
        <f t="shared" si="35"/>
        <v>0</v>
      </c>
      <c r="AE117" s="143">
        <f t="shared" si="36"/>
        <v>0</v>
      </c>
      <c r="AF117" s="143">
        <f t="shared" si="37"/>
        <v>0</v>
      </c>
      <c r="AG117" s="143">
        <f t="shared" si="38"/>
        <v>0</v>
      </c>
      <c r="AH117" s="143">
        <f t="shared" si="39"/>
        <v>0</v>
      </c>
      <c r="AI117" s="143">
        <f t="shared" si="31"/>
        <v>0</v>
      </c>
      <c r="AJ117" s="143">
        <f>IFERROR(VLOOKUP(F117,資産!$A$5:$G$10000,7,0),0)</f>
        <v>0</v>
      </c>
      <c r="AK117" s="142">
        <f>IF(C117="両替",1,IFERROR(VLOOKUP(L117,マスタ!$J$4:$L$19,2,0),0))</f>
        <v>0</v>
      </c>
      <c r="AL117" s="148">
        <f t="shared" si="40"/>
        <v>0</v>
      </c>
      <c r="AM117" s="148">
        <f t="shared" si="41"/>
        <v>0</v>
      </c>
      <c r="AN117" s="148">
        <f t="shared" si="42"/>
        <v>0</v>
      </c>
      <c r="AO117" s="148">
        <f t="shared" si="43"/>
        <v>0</v>
      </c>
      <c r="AP117" s="148">
        <f t="shared" si="44"/>
        <v>0</v>
      </c>
      <c r="AQ117" s="148">
        <f t="shared" si="45"/>
        <v>0</v>
      </c>
      <c r="AR117" s="148">
        <f t="shared" si="32"/>
        <v>0</v>
      </c>
      <c r="AS117" s="148">
        <f t="shared" si="46"/>
        <v>0</v>
      </c>
      <c r="AT117" s="148">
        <f t="shared" si="47"/>
        <v>0</v>
      </c>
    </row>
    <row r="118" spans="1:46">
      <c r="A118" s="21">
        <f t="shared" si="33"/>
        <v>110</v>
      </c>
      <c r="B118" s="29"/>
      <c r="C118" s="61"/>
      <c r="D118" s="34">
        <f t="shared" si="25"/>
        <v>0</v>
      </c>
      <c r="E118" s="17"/>
      <c r="F118" s="19"/>
      <c r="G118" s="18"/>
      <c r="H118" s="18"/>
      <c r="I118" s="18"/>
      <c r="J118" s="18"/>
      <c r="K118" s="60">
        <f t="shared" si="26"/>
        <v>0</v>
      </c>
      <c r="L118" s="17"/>
      <c r="M118" s="20">
        <f>IF(U118=0,0,SUM($U$9:U118))</f>
        <v>0</v>
      </c>
      <c r="N118" s="18"/>
      <c r="O118" s="18"/>
      <c r="P118" s="18"/>
      <c r="Q118" s="137">
        <f t="shared" si="27"/>
        <v>0</v>
      </c>
      <c r="R118" s="137">
        <f t="shared" si="28"/>
        <v>0</v>
      </c>
      <c r="S118" s="122"/>
      <c r="T118" s="139">
        <f>IFERROR(VLOOKUP(E118,マスタ!$F$4:$H$19,3,0),0)</f>
        <v>0</v>
      </c>
      <c r="U118" s="139">
        <f>IFERROR(VLOOKUP(L118,マスタ!$J$4:$L$19,3,0),0)</f>
        <v>0</v>
      </c>
      <c r="V118" s="140">
        <f>IFERROR(VLOOKUP($B118,'相場&amp;ウオレット'!$A$4:$H$53,2,0),0)</f>
        <v>0</v>
      </c>
      <c r="W118" s="140">
        <f>IFERROR(VLOOKUP($B118,'相場&amp;ウオレット'!$A$4:$H$53,3,0),0)</f>
        <v>0</v>
      </c>
      <c r="X118" s="140">
        <f>IFERROR(VLOOKUP($B118,'相場&amp;ウオレット'!$A$4:$H$53,4,0),0)</f>
        <v>0</v>
      </c>
      <c r="Y118" s="140">
        <f>IFERROR(VLOOKUP($B118,'相場&amp;ウオレット'!$A$4:$H$53,5,0),0)</f>
        <v>0</v>
      </c>
      <c r="Z118" s="141" t="str">
        <f t="shared" si="29"/>
        <v>_</v>
      </c>
      <c r="AA118" s="142" t="str">
        <f t="shared" si="30"/>
        <v>_</v>
      </c>
      <c r="AB118" s="143">
        <f>IFERROR(IF(C118="両替",1,VLOOKUP(E118,マスタ!$F$4:$G$19,2,0)),0)</f>
        <v>0</v>
      </c>
      <c r="AC118" s="143">
        <f t="shared" si="34"/>
        <v>0</v>
      </c>
      <c r="AD118" s="143">
        <f t="shared" si="35"/>
        <v>0</v>
      </c>
      <c r="AE118" s="143">
        <f t="shared" si="36"/>
        <v>0</v>
      </c>
      <c r="AF118" s="143">
        <f t="shared" si="37"/>
        <v>0</v>
      </c>
      <c r="AG118" s="143">
        <f t="shared" si="38"/>
        <v>0</v>
      </c>
      <c r="AH118" s="143">
        <f t="shared" si="39"/>
        <v>0</v>
      </c>
      <c r="AI118" s="143">
        <f t="shared" si="31"/>
        <v>0</v>
      </c>
      <c r="AJ118" s="143">
        <f>IFERROR(VLOOKUP(F118,資産!$A$5:$G$10000,7,0),0)</f>
        <v>0</v>
      </c>
      <c r="AK118" s="142">
        <f>IF(C118="両替",1,IFERROR(VLOOKUP(L118,マスタ!$J$4:$L$19,2,0),0))</f>
        <v>0</v>
      </c>
      <c r="AL118" s="148">
        <f t="shared" si="40"/>
        <v>0</v>
      </c>
      <c r="AM118" s="148">
        <f t="shared" si="41"/>
        <v>0</v>
      </c>
      <c r="AN118" s="148">
        <f t="shared" si="42"/>
        <v>0</v>
      </c>
      <c r="AO118" s="148">
        <f t="shared" si="43"/>
        <v>0</v>
      </c>
      <c r="AP118" s="148">
        <f t="shared" si="44"/>
        <v>0</v>
      </c>
      <c r="AQ118" s="148">
        <f t="shared" si="45"/>
        <v>0</v>
      </c>
      <c r="AR118" s="148">
        <f t="shared" si="32"/>
        <v>0</v>
      </c>
      <c r="AS118" s="148">
        <f t="shared" si="46"/>
        <v>0</v>
      </c>
      <c r="AT118" s="148">
        <f t="shared" si="47"/>
        <v>0</v>
      </c>
    </row>
    <row r="119" spans="1:46">
      <c r="A119" s="21">
        <f t="shared" si="33"/>
        <v>111</v>
      </c>
      <c r="B119" s="29"/>
      <c r="C119" s="61"/>
      <c r="D119" s="34">
        <f t="shared" si="25"/>
        <v>0</v>
      </c>
      <c r="E119" s="17"/>
      <c r="F119" s="19"/>
      <c r="G119" s="18"/>
      <c r="H119" s="18"/>
      <c r="I119" s="18"/>
      <c r="J119" s="18"/>
      <c r="K119" s="60">
        <f t="shared" si="26"/>
        <v>0</v>
      </c>
      <c r="L119" s="17"/>
      <c r="M119" s="20">
        <f>IF(U119=0,0,SUM($U$9:U119))</f>
        <v>0</v>
      </c>
      <c r="N119" s="18"/>
      <c r="O119" s="18"/>
      <c r="P119" s="18"/>
      <c r="Q119" s="137">
        <f t="shared" si="27"/>
        <v>0</v>
      </c>
      <c r="R119" s="137">
        <f t="shared" si="28"/>
        <v>0</v>
      </c>
      <c r="S119" s="122"/>
      <c r="T119" s="139">
        <f>IFERROR(VLOOKUP(E119,マスタ!$F$4:$H$19,3,0),0)</f>
        <v>0</v>
      </c>
      <c r="U119" s="139">
        <f>IFERROR(VLOOKUP(L119,マスタ!$J$4:$L$19,3,0),0)</f>
        <v>0</v>
      </c>
      <c r="V119" s="140">
        <f>IFERROR(VLOOKUP($B119,'相場&amp;ウオレット'!$A$4:$H$53,2,0),0)</f>
        <v>0</v>
      </c>
      <c r="W119" s="140">
        <f>IFERROR(VLOOKUP($B119,'相場&amp;ウオレット'!$A$4:$H$53,3,0),0)</f>
        <v>0</v>
      </c>
      <c r="X119" s="140">
        <f>IFERROR(VLOOKUP($B119,'相場&amp;ウオレット'!$A$4:$H$53,4,0),0)</f>
        <v>0</v>
      </c>
      <c r="Y119" s="140">
        <f>IFERROR(VLOOKUP($B119,'相場&amp;ウオレット'!$A$4:$H$53,5,0),0)</f>
        <v>0</v>
      </c>
      <c r="Z119" s="141" t="str">
        <f t="shared" si="29"/>
        <v>_</v>
      </c>
      <c r="AA119" s="142" t="str">
        <f t="shared" si="30"/>
        <v>_</v>
      </c>
      <c r="AB119" s="143">
        <f>IFERROR(IF(C119="両替",1,VLOOKUP(E119,マスタ!$F$4:$G$19,2,0)),0)</f>
        <v>0</v>
      </c>
      <c r="AC119" s="143">
        <f t="shared" si="34"/>
        <v>0</v>
      </c>
      <c r="AD119" s="143">
        <f t="shared" si="35"/>
        <v>0</v>
      </c>
      <c r="AE119" s="143">
        <f t="shared" si="36"/>
        <v>0</v>
      </c>
      <c r="AF119" s="143">
        <f t="shared" si="37"/>
        <v>0</v>
      </c>
      <c r="AG119" s="143">
        <f t="shared" si="38"/>
        <v>0</v>
      </c>
      <c r="AH119" s="143">
        <f t="shared" si="39"/>
        <v>0</v>
      </c>
      <c r="AI119" s="143">
        <f t="shared" si="31"/>
        <v>0</v>
      </c>
      <c r="AJ119" s="143">
        <f>IFERROR(VLOOKUP(F119,資産!$A$5:$G$10000,7,0),0)</f>
        <v>0</v>
      </c>
      <c r="AK119" s="142">
        <f>IF(C119="両替",1,IFERROR(VLOOKUP(L119,マスタ!$J$4:$L$19,2,0),0))</f>
        <v>0</v>
      </c>
      <c r="AL119" s="148">
        <f t="shared" si="40"/>
        <v>0</v>
      </c>
      <c r="AM119" s="148">
        <f t="shared" si="41"/>
        <v>0</v>
      </c>
      <c r="AN119" s="148">
        <f t="shared" si="42"/>
        <v>0</v>
      </c>
      <c r="AO119" s="148">
        <f t="shared" si="43"/>
        <v>0</v>
      </c>
      <c r="AP119" s="148">
        <f t="shared" si="44"/>
        <v>0</v>
      </c>
      <c r="AQ119" s="148">
        <f t="shared" si="45"/>
        <v>0</v>
      </c>
      <c r="AR119" s="148">
        <f t="shared" si="32"/>
        <v>0</v>
      </c>
      <c r="AS119" s="148">
        <f t="shared" si="46"/>
        <v>0</v>
      </c>
      <c r="AT119" s="148">
        <f t="shared" si="47"/>
        <v>0</v>
      </c>
    </row>
    <row r="120" spans="1:46">
      <c r="A120" s="21">
        <f t="shared" si="33"/>
        <v>112</v>
      </c>
      <c r="B120" s="29"/>
      <c r="C120" s="61"/>
      <c r="D120" s="34">
        <f t="shared" si="25"/>
        <v>0</v>
      </c>
      <c r="E120" s="17"/>
      <c r="F120" s="19"/>
      <c r="G120" s="18"/>
      <c r="H120" s="18"/>
      <c r="I120" s="18"/>
      <c r="J120" s="18"/>
      <c r="K120" s="60">
        <f t="shared" si="26"/>
        <v>0</v>
      </c>
      <c r="L120" s="17"/>
      <c r="M120" s="20">
        <f>IF(U120=0,0,SUM($U$9:U120))</f>
        <v>0</v>
      </c>
      <c r="N120" s="18"/>
      <c r="O120" s="18"/>
      <c r="P120" s="18"/>
      <c r="Q120" s="137">
        <f t="shared" si="27"/>
        <v>0</v>
      </c>
      <c r="R120" s="137">
        <f t="shared" si="28"/>
        <v>0</v>
      </c>
      <c r="S120" s="122"/>
      <c r="T120" s="139">
        <f>IFERROR(VLOOKUP(E120,マスタ!$F$4:$H$19,3,0),0)</f>
        <v>0</v>
      </c>
      <c r="U120" s="139">
        <f>IFERROR(VLOOKUP(L120,マスタ!$J$4:$L$19,3,0),0)</f>
        <v>0</v>
      </c>
      <c r="V120" s="140">
        <f>IFERROR(VLOOKUP($B120,'相場&amp;ウオレット'!$A$4:$H$53,2,0),0)</f>
        <v>0</v>
      </c>
      <c r="W120" s="140">
        <f>IFERROR(VLOOKUP($B120,'相場&amp;ウオレット'!$A$4:$H$53,3,0),0)</f>
        <v>0</v>
      </c>
      <c r="X120" s="140">
        <f>IFERROR(VLOOKUP($B120,'相場&amp;ウオレット'!$A$4:$H$53,4,0),0)</f>
        <v>0</v>
      </c>
      <c r="Y120" s="140">
        <f>IFERROR(VLOOKUP($B120,'相場&amp;ウオレット'!$A$4:$H$53,5,0),0)</f>
        <v>0</v>
      </c>
      <c r="Z120" s="141" t="str">
        <f t="shared" si="29"/>
        <v>_</v>
      </c>
      <c r="AA120" s="142" t="str">
        <f t="shared" si="30"/>
        <v>_</v>
      </c>
      <c r="AB120" s="143">
        <f>IFERROR(IF(C120="両替",1,VLOOKUP(E120,マスタ!$F$4:$G$19,2,0)),0)</f>
        <v>0</v>
      </c>
      <c r="AC120" s="143">
        <f t="shared" si="34"/>
        <v>0</v>
      </c>
      <c r="AD120" s="143">
        <f t="shared" si="35"/>
        <v>0</v>
      </c>
      <c r="AE120" s="143">
        <f t="shared" si="36"/>
        <v>0</v>
      </c>
      <c r="AF120" s="143">
        <f t="shared" si="37"/>
        <v>0</v>
      </c>
      <c r="AG120" s="143">
        <f t="shared" si="38"/>
        <v>0</v>
      </c>
      <c r="AH120" s="143">
        <f t="shared" si="39"/>
        <v>0</v>
      </c>
      <c r="AI120" s="143">
        <f t="shared" si="31"/>
        <v>0</v>
      </c>
      <c r="AJ120" s="143">
        <f>IFERROR(VLOOKUP(F120,資産!$A$5:$G$10000,7,0),0)</f>
        <v>0</v>
      </c>
      <c r="AK120" s="142">
        <f>IF(C120="両替",1,IFERROR(VLOOKUP(L120,マスタ!$J$4:$L$19,2,0),0))</f>
        <v>0</v>
      </c>
      <c r="AL120" s="148">
        <f t="shared" si="40"/>
        <v>0</v>
      </c>
      <c r="AM120" s="148">
        <f t="shared" si="41"/>
        <v>0</v>
      </c>
      <c r="AN120" s="148">
        <f t="shared" si="42"/>
        <v>0</v>
      </c>
      <c r="AO120" s="148">
        <f t="shared" si="43"/>
        <v>0</v>
      </c>
      <c r="AP120" s="148">
        <f t="shared" si="44"/>
        <v>0</v>
      </c>
      <c r="AQ120" s="148">
        <f t="shared" si="45"/>
        <v>0</v>
      </c>
      <c r="AR120" s="148">
        <f t="shared" si="32"/>
        <v>0</v>
      </c>
      <c r="AS120" s="148">
        <f t="shared" si="46"/>
        <v>0</v>
      </c>
      <c r="AT120" s="148">
        <f t="shared" si="47"/>
        <v>0</v>
      </c>
    </row>
    <row r="121" spans="1:46">
      <c r="A121" s="21">
        <f t="shared" si="33"/>
        <v>113</v>
      </c>
      <c r="B121" s="29"/>
      <c r="C121" s="61"/>
      <c r="D121" s="34">
        <f t="shared" si="25"/>
        <v>0</v>
      </c>
      <c r="E121" s="17"/>
      <c r="F121" s="19"/>
      <c r="G121" s="18"/>
      <c r="H121" s="18"/>
      <c r="I121" s="18"/>
      <c r="J121" s="18"/>
      <c r="K121" s="60">
        <f t="shared" si="26"/>
        <v>0</v>
      </c>
      <c r="L121" s="17"/>
      <c r="M121" s="20">
        <f>IF(U121=0,0,SUM($U$9:U121))</f>
        <v>0</v>
      </c>
      <c r="N121" s="18"/>
      <c r="O121" s="18"/>
      <c r="P121" s="18"/>
      <c r="Q121" s="137">
        <f t="shared" si="27"/>
        <v>0</v>
      </c>
      <c r="R121" s="137">
        <f t="shared" si="28"/>
        <v>0</v>
      </c>
      <c r="S121" s="122"/>
      <c r="T121" s="139">
        <f>IFERROR(VLOOKUP(E121,マスタ!$F$4:$H$19,3,0),0)</f>
        <v>0</v>
      </c>
      <c r="U121" s="139">
        <f>IFERROR(VLOOKUP(L121,マスタ!$J$4:$L$19,3,0),0)</f>
        <v>0</v>
      </c>
      <c r="V121" s="140">
        <f>IFERROR(VLOOKUP($B121,'相場&amp;ウオレット'!$A$4:$H$53,2,0),0)</f>
        <v>0</v>
      </c>
      <c r="W121" s="140">
        <f>IFERROR(VLOOKUP($B121,'相場&amp;ウオレット'!$A$4:$H$53,3,0),0)</f>
        <v>0</v>
      </c>
      <c r="X121" s="140">
        <f>IFERROR(VLOOKUP($B121,'相場&amp;ウオレット'!$A$4:$H$53,4,0),0)</f>
        <v>0</v>
      </c>
      <c r="Y121" s="140">
        <f>IFERROR(VLOOKUP($B121,'相場&amp;ウオレット'!$A$4:$H$53,5,0),0)</f>
        <v>0</v>
      </c>
      <c r="Z121" s="141" t="str">
        <f t="shared" si="29"/>
        <v>_</v>
      </c>
      <c r="AA121" s="142" t="str">
        <f t="shared" si="30"/>
        <v>_</v>
      </c>
      <c r="AB121" s="143">
        <f>IFERROR(IF(C121="両替",1,VLOOKUP(E121,マスタ!$F$4:$G$19,2,0)),0)</f>
        <v>0</v>
      </c>
      <c r="AC121" s="143">
        <f t="shared" si="34"/>
        <v>0</v>
      </c>
      <c r="AD121" s="143">
        <f t="shared" si="35"/>
        <v>0</v>
      </c>
      <c r="AE121" s="143">
        <f t="shared" si="36"/>
        <v>0</v>
      </c>
      <c r="AF121" s="143">
        <f t="shared" si="37"/>
        <v>0</v>
      </c>
      <c r="AG121" s="143">
        <f t="shared" si="38"/>
        <v>0</v>
      </c>
      <c r="AH121" s="143">
        <f t="shared" si="39"/>
        <v>0</v>
      </c>
      <c r="AI121" s="143">
        <f t="shared" si="31"/>
        <v>0</v>
      </c>
      <c r="AJ121" s="143">
        <f>IFERROR(VLOOKUP(F121,資産!$A$5:$G$10000,7,0),0)</f>
        <v>0</v>
      </c>
      <c r="AK121" s="142">
        <f>IF(C121="両替",1,IFERROR(VLOOKUP(L121,マスタ!$J$4:$L$19,2,0),0))</f>
        <v>0</v>
      </c>
      <c r="AL121" s="148">
        <f t="shared" si="40"/>
        <v>0</v>
      </c>
      <c r="AM121" s="148">
        <f t="shared" si="41"/>
        <v>0</v>
      </c>
      <c r="AN121" s="148">
        <f t="shared" si="42"/>
        <v>0</v>
      </c>
      <c r="AO121" s="148">
        <f t="shared" si="43"/>
        <v>0</v>
      </c>
      <c r="AP121" s="148">
        <f t="shared" si="44"/>
        <v>0</v>
      </c>
      <c r="AQ121" s="148">
        <f t="shared" si="45"/>
        <v>0</v>
      </c>
      <c r="AR121" s="148">
        <f t="shared" si="32"/>
        <v>0</v>
      </c>
      <c r="AS121" s="148">
        <f t="shared" si="46"/>
        <v>0</v>
      </c>
      <c r="AT121" s="148">
        <f t="shared" si="47"/>
        <v>0</v>
      </c>
    </row>
    <row r="122" spans="1:46">
      <c r="A122" s="21">
        <f t="shared" si="33"/>
        <v>114</v>
      </c>
      <c r="B122" s="29"/>
      <c r="C122" s="61"/>
      <c r="D122" s="34">
        <f t="shared" si="25"/>
        <v>0</v>
      </c>
      <c r="E122" s="17"/>
      <c r="F122" s="19"/>
      <c r="G122" s="18"/>
      <c r="H122" s="18"/>
      <c r="I122" s="18"/>
      <c r="J122" s="18"/>
      <c r="K122" s="60">
        <f t="shared" si="26"/>
        <v>0</v>
      </c>
      <c r="L122" s="17"/>
      <c r="M122" s="20">
        <f>IF(U122=0,0,SUM($U$9:U122))</f>
        <v>0</v>
      </c>
      <c r="N122" s="18"/>
      <c r="O122" s="18"/>
      <c r="P122" s="18"/>
      <c r="Q122" s="137">
        <f t="shared" si="27"/>
        <v>0</v>
      </c>
      <c r="R122" s="137">
        <f t="shared" si="28"/>
        <v>0</v>
      </c>
      <c r="S122" s="122"/>
      <c r="T122" s="139">
        <f>IFERROR(VLOOKUP(E122,マスタ!$F$4:$H$19,3,0),0)</f>
        <v>0</v>
      </c>
      <c r="U122" s="139">
        <f>IFERROR(VLOOKUP(L122,マスタ!$J$4:$L$19,3,0),0)</f>
        <v>0</v>
      </c>
      <c r="V122" s="140">
        <f>IFERROR(VLOOKUP($B122,'相場&amp;ウオレット'!$A$4:$H$53,2,0),0)</f>
        <v>0</v>
      </c>
      <c r="W122" s="140">
        <f>IFERROR(VLOOKUP($B122,'相場&amp;ウオレット'!$A$4:$H$53,3,0),0)</f>
        <v>0</v>
      </c>
      <c r="X122" s="140">
        <f>IFERROR(VLOOKUP($B122,'相場&amp;ウオレット'!$A$4:$H$53,4,0),0)</f>
        <v>0</v>
      </c>
      <c r="Y122" s="140">
        <f>IFERROR(VLOOKUP($B122,'相場&amp;ウオレット'!$A$4:$H$53,5,0),0)</f>
        <v>0</v>
      </c>
      <c r="Z122" s="141" t="str">
        <f t="shared" si="29"/>
        <v>_</v>
      </c>
      <c r="AA122" s="142" t="str">
        <f t="shared" si="30"/>
        <v>_</v>
      </c>
      <c r="AB122" s="143">
        <f>IFERROR(IF(C122="両替",1,VLOOKUP(E122,マスタ!$F$4:$G$19,2,0)),0)</f>
        <v>0</v>
      </c>
      <c r="AC122" s="143">
        <f t="shared" si="34"/>
        <v>0</v>
      </c>
      <c r="AD122" s="143">
        <f t="shared" si="35"/>
        <v>0</v>
      </c>
      <c r="AE122" s="143">
        <f t="shared" si="36"/>
        <v>0</v>
      </c>
      <c r="AF122" s="143">
        <f t="shared" si="37"/>
        <v>0</v>
      </c>
      <c r="AG122" s="143">
        <f t="shared" si="38"/>
        <v>0</v>
      </c>
      <c r="AH122" s="143">
        <f t="shared" si="39"/>
        <v>0</v>
      </c>
      <c r="AI122" s="143">
        <f t="shared" si="31"/>
        <v>0</v>
      </c>
      <c r="AJ122" s="143">
        <f>IFERROR(VLOOKUP(F122,資産!$A$5:$G$10000,7,0),0)</f>
        <v>0</v>
      </c>
      <c r="AK122" s="142">
        <f>IF(C122="両替",1,IFERROR(VLOOKUP(L122,マスタ!$J$4:$L$19,2,0),0))</f>
        <v>0</v>
      </c>
      <c r="AL122" s="148">
        <f t="shared" si="40"/>
        <v>0</v>
      </c>
      <c r="AM122" s="148">
        <f t="shared" si="41"/>
        <v>0</v>
      </c>
      <c r="AN122" s="148">
        <f t="shared" si="42"/>
        <v>0</v>
      </c>
      <c r="AO122" s="148">
        <f t="shared" si="43"/>
        <v>0</v>
      </c>
      <c r="AP122" s="148">
        <f t="shared" si="44"/>
        <v>0</v>
      </c>
      <c r="AQ122" s="148">
        <f t="shared" si="45"/>
        <v>0</v>
      </c>
      <c r="AR122" s="148">
        <f t="shared" si="32"/>
        <v>0</v>
      </c>
      <c r="AS122" s="148">
        <f t="shared" si="46"/>
        <v>0</v>
      </c>
      <c r="AT122" s="148">
        <f t="shared" si="47"/>
        <v>0</v>
      </c>
    </row>
    <row r="123" spans="1:46">
      <c r="A123" s="21">
        <f t="shared" si="33"/>
        <v>115</v>
      </c>
      <c r="B123" s="29"/>
      <c r="C123" s="61"/>
      <c r="D123" s="34">
        <f t="shared" si="25"/>
        <v>0</v>
      </c>
      <c r="E123" s="17"/>
      <c r="F123" s="19"/>
      <c r="G123" s="18"/>
      <c r="H123" s="18"/>
      <c r="I123" s="18"/>
      <c r="J123" s="18"/>
      <c r="K123" s="60">
        <f t="shared" si="26"/>
        <v>0</v>
      </c>
      <c r="L123" s="17"/>
      <c r="M123" s="20">
        <f>IF(U123=0,0,SUM($U$9:U123))</f>
        <v>0</v>
      </c>
      <c r="N123" s="18"/>
      <c r="O123" s="18"/>
      <c r="P123" s="18"/>
      <c r="Q123" s="137">
        <f t="shared" si="27"/>
        <v>0</v>
      </c>
      <c r="R123" s="137">
        <f t="shared" si="28"/>
        <v>0</v>
      </c>
      <c r="S123" s="122"/>
      <c r="T123" s="139">
        <f>IFERROR(VLOOKUP(E123,マスタ!$F$4:$H$19,3,0),0)</f>
        <v>0</v>
      </c>
      <c r="U123" s="139">
        <f>IFERROR(VLOOKUP(L123,マスタ!$J$4:$L$19,3,0),0)</f>
        <v>0</v>
      </c>
      <c r="V123" s="140">
        <f>IFERROR(VLOOKUP($B123,'相場&amp;ウオレット'!$A$4:$H$53,2,0),0)</f>
        <v>0</v>
      </c>
      <c r="W123" s="140">
        <f>IFERROR(VLOOKUP($B123,'相場&amp;ウオレット'!$A$4:$H$53,3,0),0)</f>
        <v>0</v>
      </c>
      <c r="X123" s="140">
        <f>IFERROR(VLOOKUP($B123,'相場&amp;ウオレット'!$A$4:$H$53,4,0),0)</f>
        <v>0</v>
      </c>
      <c r="Y123" s="140">
        <f>IFERROR(VLOOKUP($B123,'相場&amp;ウオレット'!$A$4:$H$53,5,0),0)</f>
        <v>0</v>
      </c>
      <c r="Z123" s="141" t="str">
        <f t="shared" si="29"/>
        <v>_</v>
      </c>
      <c r="AA123" s="142" t="str">
        <f t="shared" si="30"/>
        <v>_</v>
      </c>
      <c r="AB123" s="143">
        <f>IFERROR(IF(C123="両替",1,VLOOKUP(E123,マスタ!$F$4:$G$19,2,0)),0)</f>
        <v>0</v>
      </c>
      <c r="AC123" s="143">
        <f t="shared" si="34"/>
        <v>0</v>
      </c>
      <c r="AD123" s="143">
        <f t="shared" si="35"/>
        <v>0</v>
      </c>
      <c r="AE123" s="143">
        <f t="shared" si="36"/>
        <v>0</v>
      </c>
      <c r="AF123" s="143">
        <f t="shared" si="37"/>
        <v>0</v>
      </c>
      <c r="AG123" s="143">
        <f t="shared" si="38"/>
        <v>0</v>
      </c>
      <c r="AH123" s="143">
        <f t="shared" si="39"/>
        <v>0</v>
      </c>
      <c r="AI123" s="143">
        <f t="shared" si="31"/>
        <v>0</v>
      </c>
      <c r="AJ123" s="143">
        <f>IFERROR(VLOOKUP(F123,資産!$A$5:$G$10000,7,0),0)</f>
        <v>0</v>
      </c>
      <c r="AK123" s="142">
        <f>IF(C123="両替",1,IFERROR(VLOOKUP(L123,マスタ!$J$4:$L$19,2,0),0))</f>
        <v>0</v>
      </c>
      <c r="AL123" s="148">
        <f t="shared" si="40"/>
        <v>0</v>
      </c>
      <c r="AM123" s="148">
        <f t="shared" si="41"/>
        <v>0</v>
      </c>
      <c r="AN123" s="148">
        <f t="shared" si="42"/>
        <v>0</v>
      </c>
      <c r="AO123" s="148">
        <f t="shared" si="43"/>
        <v>0</v>
      </c>
      <c r="AP123" s="148">
        <f t="shared" si="44"/>
        <v>0</v>
      </c>
      <c r="AQ123" s="148">
        <f t="shared" si="45"/>
        <v>0</v>
      </c>
      <c r="AR123" s="148">
        <f t="shared" si="32"/>
        <v>0</v>
      </c>
      <c r="AS123" s="148">
        <f t="shared" si="46"/>
        <v>0</v>
      </c>
      <c r="AT123" s="148">
        <f t="shared" si="47"/>
        <v>0</v>
      </c>
    </row>
    <row r="124" spans="1:46">
      <c r="A124" s="21">
        <f t="shared" si="33"/>
        <v>116</v>
      </c>
      <c r="B124" s="29"/>
      <c r="C124" s="61"/>
      <c r="D124" s="34">
        <f t="shared" si="25"/>
        <v>0</v>
      </c>
      <c r="E124" s="17"/>
      <c r="F124" s="19"/>
      <c r="G124" s="18"/>
      <c r="H124" s="18"/>
      <c r="I124" s="18"/>
      <c r="J124" s="18"/>
      <c r="K124" s="60">
        <f t="shared" si="26"/>
        <v>0</v>
      </c>
      <c r="L124" s="17"/>
      <c r="M124" s="20">
        <f>IF(U124=0,0,SUM($U$9:U124))</f>
        <v>0</v>
      </c>
      <c r="N124" s="18"/>
      <c r="O124" s="18"/>
      <c r="P124" s="18"/>
      <c r="Q124" s="137">
        <f t="shared" si="27"/>
        <v>0</v>
      </c>
      <c r="R124" s="137">
        <f t="shared" si="28"/>
        <v>0</v>
      </c>
      <c r="S124" s="122"/>
      <c r="T124" s="139">
        <f>IFERROR(VLOOKUP(E124,マスタ!$F$4:$H$19,3,0),0)</f>
        <v>0</v>
      </c>
      <c r="U124" s="139">
        <f>IFERROR(VLOOKUP(L124,マスタ!$J$4:$L$19,3,0),0)</f>
        <v>0</v>
      </c>
      <c r="V124" s="140">
        <f>IFERROR(VLOOKUP($B124,'相場&amp;ウオレット'!$A$4:$H$53,2,0),0)</f>
        <v>0</v>
      </c>
      <c r="W124" s="140">
        <f>IFERROR(VLOOKUP($B124,'相場&amp;ウオレット'!$A$4:$H$53,3,0),0)</f>
        <v>0</v>
      </c>
      <c r="X124" s="140">
        <f>IFERROR(VLOOKUP($B124,'相場&amp;ウオレット'!$A$4:$H$53,4,0),0)</f>
        <v>0</v>
      </c>
      <c r="Y124" s="140">
        <f>IFERROR(VLOOKUP($B124,'相場&amp;ウオレット'!$A$4:$H$53,5,0),0)</f>
        <v>0</v>
      </c>
      <c r="Z124" s="141" t="str">
        <f t="shared" si="29"/>
        <v>_</v>
      </c>
      <c r="AA124" s="142" t="str">
        <f t="shared" si="30"/>
        <v>_</v>
      </c>
      <c r="AB124" s="143">
        <f>IFERROR(IF(C124="両替",1,VLOOKUP(E124,マスタ!$F$4:$G$19,2,0)),0)</f>
        <v>0</v>
      </c>
      <c r="AC124" s="143">
        <f t="shared" si="34"/>
        <v>0</v>
      </c>
      <c r="AD124" s="143">
        <f t="shared" si="35"/>
        <v>0</v>
      </c>
      <c r="AE124" s="143">
        <f t="shared" si="36"/>
        <v>0</v>
      </c>
      <c r="AF124" s="143">
        <f t="shared" si="37"/>
        <v>0</v>
      </c>
      <c r="AG124" s="143">
        <f t="shared" si="38"/>
        <v>0</v>
      </c>
      <c r="AH124" s="143">
        <f t="shared" si="39"/>
        <v>0</v>
      </c>
      <c r="AI124" s="143">
        <f t="shared" si="31"/>
        <v>0</v>
      </c>
      <c r="AJ124" s="143">
        <f>IFERROR(VLOOKUP(F124,資産!$A$5:$G$10000,7,0),0)</f>
        <v>0</v>
      </c>
      <c r="AK124" s="142">
        <f>IF(C124="両替",1,IFERROR(VLOOKUP(L124,マスタ!$J$4:$L$19,2,0),0))</f>
        <v>0</v>
      </c>
      <c r="AL124" s="148">
        <f t="shared" si="40"/>
        <v>0</v>
      </c>
      <c r="AM124" s="148">
        <f t="shared" si="41"/>
        <v>0</v>
      </c>
      <c r="AN124" s="148">
        <f t="shared" si="42"/>
        <v>0</v>
      </c>
      <c r="AO124" s="148">
        <f t="shared" si="43"/>
        <v>0</v>
      </c>
      <c r="AP124" s="148">
        <f t="shared" si="44"/>
        <v>0</v>
      </c>
      <c r="AQ124" s="148">
        <f t="shared" si="45"/>
        <v>0</v>
      </c>
      <c r="AR124" s="148">
        <f t="shared" si="32"/>
        <v>0</v>
      </c>
      <c r="AS124" s="148">
        <f t="shared" si="46"/>
        <v>0</v>
      </c>
      <c r="AT124" s="148">
        <f t="shared" si="47"/>
        <v>0</v>
      </c>
    </row>
    <row r="125" spans="1:46">
      <c r="A125" s="21">
        <f t="shared" si="33"/>
        <v>117</v>
      </c>
      <c r="B125" s="29"/>
      <c r="C125" s="61"/>
      <c r="D125" s="34">
        <f t="shared" si="25"/>
        <v>0</v>
      </c>
      <c r="E125" s="17"/>
      <c r="F125" s="19"/>
      <c r="G125" s="18"/>
      <c r="H125" s="18"/>
      <c r="I125" s="18"/>
      <c r="J125" s="18"/>
      <c r="K125" s="60">
        <f t="shared" si="26"/>
        <v>0</v>
      </c>
      <c r="L125" s="17"/>
      <c r="M125" s="20">
        <f>IF(U125=0,0,SUM($U$9:U125))</f>
        <v>0</v>
      </c>
      <c r="N125" s="18"/>
      <c r="O125" s="18"/>
      <c r="P125" s="18"/>
      <c r="Q125" s="137">
        <f t="shared" si="27"/>
        <v>0</v>
      </c>
      <c r="R125" s="137">
        <f t="shared" si="28"/>
        <v>0</v>
      </c>
      <c r="S125" s="122"/>
      <c r="T125" s="139">
        <f>IFERROR(VLOOKUP(E125,マスタ!$F$4:$H$19,3,0),0)</f>
        <v>0</v>
      </c>
      <c r="U125" s="139">
        <f>IFERROR(VLOOKUP(L125,マスタ!$J$4:$L$19,3,0),0)</f>
        <v>0</v>
      </c>
      <c r="V125" s="140">
        <f>IFERROR(VLOOKUP($B125,'相場&amp;ウオレット'!$A$4:$H$53,2,0),0)</f>
        <v>0</v>
      </c>
      <c r="W125" s="140">
        <f>IFERROR(VLOOKUP($B125,'相場&amp;ウオレット'!$A$4:$H$53,3,0),0)</f>
        <v>0</v>
      </c>
      <c r="X125" s="140">
        <f>IFERROR(VLOOKUP($B125,'相場&amp;ウオレット'!$A$4:$H$53,4,0),0)</f>
        <v>0</v>
      </c>
      <c r="Y125" s="140">
        <f>IFERROR(VLOOKUP($B125,'相場&amp;ウオレット'!$A$4:$H$53,5,0),0)</f>
        <v>0</v>
      </c>
      <c r="Z125" s="141" t="str">
        <f t="shared" si="29"/>
        <v>_</v>
      </c>
      <c r="AA125" s="142" t="str">
        <f t="shared" si="30"/>
        <v>_</v>
      </c>
      <c r="AB125" s="143">
        <f>IFERROR(IF(C125="両替",1,VLOOKUP(E125,マスタ!$F$4:$G$19,2,0)),0)</f>
        <v>0</v>
      </c>
      <c r="AC125" s="143">
        <f t="shared" si="34"/>
        <v>0</v>
      </c>
      <c r="AD125" s="143">
        <f t="shared" si="35"/>
        <v>0</v>
      </c>
      <c r="AE125" s="143">
        <f t="shared" si="36"/>
        <v>0</v>
      </c>
      <c r="AF125" s="143">
        <f t="shared" si="37"/>
        <v>0</v>
      </c>
      <c r="AG125" s="143">
        <f t="shared" si="38"/>
        <v>0</v>
      </c>
      <c r="AH125" s="143">
        <f t="shared" si="39"/>
        <v>0</v>
      </c>
      <c r="AI125" s="143">
        <f t="shared" si="31"/>
        <v>0</v>
      </c>
      <c r="AJ125" s="143">
        <f>IFERROR(VLOOKUP(F125,資産!$A$5:$G$10000,7,0),0)</f>
        <v>0</v>
      </c>
      <c r="AK125" s="142">
        <f>IF(C125="両替",1,IFERROR(VLOOKUP(L125,マスタ!$J$4:$L$19,2,0),0))</f>
        <v>0</v>
      </c>
      <c r="AL125" s="148">
        <f t="shared" si="40"/>
        <v>0</v>
      </c>
      <c r="AM125" s="148">
        <f t="shared" si="41"/>
        <v>0</v>
      </c>
      <c r="AN125" s="148">
        <f t="shared" si="42"/>
        <v>0</v>
      </c>
      <c r="AO125" s="148">
        <f t="shared" si="43"/>
        <v>0</v>
      </c>
      <c r="AP125" s="148">
        <f t="shared" si="44"/>
        <v>0</v>
      </c>
      <c r="AQ125" s="148">
        <f t="shared" si="45"/>
        <v>0</v>
      </c>
      <c r="AR125" s="148">
        <f t="shared" si="32"/>
        <v>0</v>
      </c>
      <c r="AS125" s="148">
        <f t="shared" si="46"/>
        <v>0</v>
      </c>
      <c r="AT125" s="148">
        <f t="shared" si="47"/>
        <v>0</v>
      </c>
    </row>
    <row r="126" spans="1:46">
      <c r="A126" s="21">
        <f t="shared" si="33"/>
        <v>118</v>
      </c>
      <c r="B126" s="29"/>
      <c r="C126" s="61"/>
      <c r="D126" s="34">
        <f t="shared" si="25"/>
        <v>0</v>
      </c>
      <c r="E126" s="17"/>
      <c r="F126" s="19"/>
      <c r="G126" s="18"/>
      <c r="H126" s="18"/>
      <c r="I126" s="18"/>
      <c r="J126" s="18"/>
      <c r="K126" s="60">
        <f t="shared" si="26"/>
        <v>0</v>
      </c>
      <c r="L126" s="17"/>
      <c r="M126" s="20">
        <f>IF(U126=0,0,SUM($U$9:U126))</f>
        <v>0</v>
      </c>
      <c r="N126" s="18"/>
      <c r="O126" s="18"/>
      <c r="P126" s="18"/>
      <c r="Q126" s="137">
        <f t="shared" si="27"/>
        <v>0</v>
      </c>
      <c r="R126" s="137">
        <f t="shared" si="28"/>
        <v>0</v>
      </c>
      <c r="S126" s="122"/>
      <c r="T126" s="139">
        <f>IFERROR(VLOOKUP(E126,マスタ!$F$4:$H$19,3,0),0)</f>
        <v>0</v>
      </c>
      <c r="U126" s="139">
        <f>IFERROR(VLOOKUP(L126,マスタ!$J$4:$L$19,3,0),0)</f>
        <v>0</v>
      </c>
      <c r="V126" s="140">
        <f>IFERROR(VLOOKUP($B126,'相場&amp;ウオレット'!$A$4:$H$53,2,0),0)</f>
        <v>0</v>
      </c>
      <c r="W126" s="140">
        <f>IFERROR(VLOOKUP($B126,'相場&amp;ウオレット'!$A$4:$H$53,3,0),0)</f>
        <v>0</v>
      </c>
      <c r="X126" s="140">
        <f>IFERROR(VLOOKUP($B126,'相場&amp;ウオレット'!$A$4:$H$53,4,0),0)</f>
        <v>0</v>
      </c>
      <c r="Y126" s="140">
        <f>IFERROR(VLOOKUP($B126,'相場&amp;ウオレット'!$A$4:$H$53,5,0),0)</f>
        <v>0</v>
      </c>
      <c r="Z126" s="141" t="str">
        <f t="shared" si="29"/>
        <v>_</v>
      </c>
      <c r="AA126" s="142" t="str">
        <f t="shared" si="30"/>
        <v>_</v>
      </c>
      <c r="AB126" s="143">
        <f>IFERROR(IF(C126="両替",1,VLOOKUP(E126,マスタ!$F$4:$G$19,2,0)),0)</f>
        <v>0</v>
      </c>
      <c r="AC126" s="143">
        <f t="shared" si="34"/>
        <v>0</v>
      </c>
      <c r="AD126" s="143">
        <f t="shared" si="35"/>
        <v>0</v>
      </c>
      <c r="AE126" s="143">
        <f t="shared" si="36"/>
        <v>0</v>
      </c>
      <c r="AF126" s="143">
        <f t="shared" si="37"/>
        <v>0</v>
      </c>
      <c r="AG126" s="143">
        <f t="shared" si="38"/>
        <v>0</v>
      </c>
      <c r="AH126" s="143">
        <f t="shared" si="39"/>
        <v>0</v>
      </c>
      <c r="AI126" s="143">
        <f t="shared" si="31"/>
        <v>0</v>
      </c>
      <c r="AJ126" s="143">
        <f>IFERROR(VLOOKUP(F126,資産!$A$5:$G$10000,7,0),0)</f>
        <v>0</v>
      </c>
      <c r="AK126" s="142">
        <f>IF(C126="両替",1,IFERROR(VLOOKUP(L126,マスタ!$J$4:$L$19,2,0),0))</f>
        <v>0</v>
      </c>
      <c r="AL126" s="148">
        <f t="shared" si="40"/>
        <v>0</v>
      </c>
      <c r="AM126" s="148">
        <f t="shared" si="41"/>
        <v>0</v>
      </c>
      <c r="AN126" s="148">
        <f t="shared" si="42"/>
        <v>0</v>
      </c>
      <c r="AO126" s="148">
        <f t="shared" si="43"/>
        <v>0</v>
      </c>
      <c r="AP126" s="148">
        <f t="shared" si="44"/>
        <v>0</v>
      </c>
      <c r="AQ126" s="148">
        <f t="shared" si="45"/>
        <v>0</v>
      </c>
      <c r="AR126" s="148">
        <f t="shared" si="32"/>
        <v>0</v>
      </c>
      <c r="AS126" s="148">
        <f t="shared" si="46"/>
        <v>0</v>
      </c>
      <c r="AT126" s="148">
        <f t="shared" si="47"/>
        <v>0</v>
      </c>
    </row>
    <row r="127" spans="1:46">
      <c r="A127" s="21">
        <f t="shared" si="33"/>
        <v>119</v>
      </c>
      <c r="B127" s="29"/>
      <c r="C127" s="61"/>
      <c r="D127" s="34">
        <f t="shared" si="25"/>
        <v>0</v>
      </c>
      <c r="E127" s="17"/>
      <c r="F127" s="19"/>
      <c r="G127" s="18"/>
      <c r="H127" s="18"/>
      <c r="I127" s="18"/>
      <c r="J127" s="18"/>
      <c r="K127" s="60">
        <f t="shared" si="26"/>
        <v>0</v>
      </c>
      <c r="L127" s="17"/>
      <c r="M127" s="20">
        <f>IF(U127=0,0,SUM($U$9:U127))</f>
        <v>0</v>
      </c>
      <c r="N127" s="18"/>
      <c r="O127" s="18"/>
      <c r="P127" s="18"/>
      <c r="Q127" s="137">
        <f t="shared" si="27"/>
        <v>0</v>
      </c>
      <c r="R127" s="137">
        <f t="shared" si="28"/>
        <v>0</v>
      </c>
      <c r="S127" s="122"/>
      <c r="T127" s="139">
        <f>IFERROR(VLOOKUP(E127,マスタ!$F$4:$H$19,3,0),0)</f>
        <v>0</v>
      </c>
      <c r="U127" s="139">
        <f>IFERROR(VLOOKUP(L127,マスタ!$J$4:$L$19,3,0),0)</f>
        <v>0</v>
      </c>
      <c r="V127" s="140">
        <f>IFERROR(VLOOKUP($B127,'相場&amp;ウオレット'!$A$4:$H$53,2,0),0)</f>
        <v>0</v>
      </c>
      <c r="W127" s="140">
        <f>IFERROR(VLOOKUP($B127,'相場&amp;ウオレット'!$A$4:$H$53,3,0),0)</f>
        <v>0</v>
      </c>
      <c r="X127" s="140">
        <f>IFERROR(VLOOKUP($B127,'相場&amp;ウオレット'!$A$4:$H$53,4,0),0)</f>
        <v>0</v>
      </c>
      <c r="Y127" s="140">
        <f>IFERROR(VLOOKUP($B127,'相場&amp;ウオレット'!$A$4:$H$53,5,0),0)</f>
        <v>0</v>
      </c>
      <c r="Z127" s="141" t="str">
        <f t="shared" si="29"/>
        <v>_</v>
      </c>
      <c r="AA127" s="142" t="str">
        <f t="shared" si="30"/>
        <v>_</v>
      </c>
      <c r="AB127" s="143">
        <f>IFERROR(IF(C127="両替",1,VLOOKUP(E127,マスタ!$F$4:$G$19,2,0)),0)</f>
        <v>0</v>
      </c>
      <c r="AC127" s="143">
        <f t="shared" si="34"/>
        <v>0</v>
      </c>
      <c r="AD127" s="143">
        <f t="shared" si="35"/>
        <v>0</v>
      </c>
      <c r="AE127" s="143">
        <f t="shared" si="36"/>
        <v>0</v>
      </c>
      <c r="AF127" s="143">
        <f t="shared" si="37"/>
        <v>0</v>
      </c>
      <c r="AG127" s="143">
        <f t="shared" si="38"/>
        <v>0</v>
      </c>
      <c r="AH127" s="143">
        <f t="shared" si="39"/>
        <v>0</v>
      </c>
      <c r="AI127" s="143">
        <f t="shared" si="31"/>
        <v>0</v>
      </c>
      <c r="AJ127" s="143">
        <f>IFERROR(VLOOKUP(F127,資産!$A$5:$G$10000,7,0),0)</f>
        <v>0</v>
      </c>
      <c r="AK127" s="142">
        <f>IF(C127="両替",1,IFERROR(VLOOKUP(L127,マスタ!$J$4:$L$19,2,0),0))</f>
        <v>0</v>
      </c>
      <c r="AL127" s="148">
        <f t="shared" si="40"/>
        <v>0</v>
      </c>
      <c r="AM127" s="148">
        <f t="shared" si="41"/>
        <v>0</v>
      </c>
      <c r="AN127" s="148">
        <f t="shared" si="42"/>
        <v>0</v>
      </c>
      <c r="AO127" s="148">
        <f t="shared" si="43"/>
        <v>0</v>
      </c>
      <c r="AP127" s="148">
        <f t="shared" si="44"/>
        <v>0</v>
      </c>
      <c r="AQ127" s="148">
        <f t="shared" si="45"/>
        <v>0</v>
      </c>
      <c r="AR127" s="148">
        <f t="shared" si="32"/>
        <v>0</v>
      </c>
      <c r="AS127" s="148">
        <f t="shared" si="46"/>
        <v>0</v>
      </c>
      <c r="AT127" s="148">
        <f t="shared" si="47"/>
        <v>0</v>
      </c>
    </row>
    <row r="128" spans="1:46">
      <c r="A128" s="21">
        <f t="shared" si="33"/>
        <v>120</v>
      </c>
      <c r="B128" s="29"/>
      <c r="C128" s="61"/>
      <c r="D128" s="34">
        <f t="shared" si="25"/>
        <v>0</v>
      </c>
      <c r="E128" s="17"/>
      <c r="F128" s="19"/>
      <c r="G128" s="18"/>
      <c r="H128" s="18"/>
      <c r="I128" s="18"/>
      <c r="J128" s="18"/>
      <c r="K128" s="60">
        <f t="shared" si="26"/>
        <v>0</v>
      </c>
      <c r="L128" s="17"/>
      <c r="M128" s="20">
        <f>IF(U128=0,0,SUM($U$9:U128))</f>
        <v>0</v>
      </c>
      <c r="N128" s="18"/>
      <c r="O128" s="18"/>
      <c r="P128" s="18"/>
      <c r="Q128" s="137">
        <f t="shared" si="27"/>
        <v>0</v>
      </c>
      <c r="R128" s="137">
        <f t="shared" si="28"/>
        <v>0</v>
      </c>
      <c r="S128" s="122"/>
      <c r="T128" s="139">
        <f>IFERROR(VLOOKUP(E128,マスタ!$F$4:$H$19,3,0),0)</f>
        <v>0</v>
      </c>
      <c r="U128" s="139">
        <f>IFERROR(VLOOKUP(L128,マスタ!$J$4:$L$19,3,0),0)</f>
        <v>0</v>
      </c>
      <c r="V128" s="140">
        <f>IFERROR(VLOOKUP($B128,'相場&amp;ウオレット'!$A$4:$H$53,2,0),0)</f>
        <v>0</v>
      </c>
      <c r="W128" s="140">
        <f>IFERROR(VLOOKUP($B128,'相場&amp;ウオレット'!$A$4:$H$53,3,0),0)</f>
        <v>0</v>
      </c>
      <c r="X128" s="140">
        <f>IFERROR(VLOOKUP($B128,'相場&amp;ウオレット'!$A$4:$H$53,4,0),0)</f>
        <v>0</v>
      </c>
      <c r="Y128" s="140">
        <f>IFERROR(VLOOKUP($B128,'相場&amp;ウオレット'!$A$4:$H$53,5,0),0)</f>
        <v>0</v>
      </c>
      <c r="Z128" s="141" t="str">
        <f t="shared" si="29"/>
        <v>_</v>
      </c>
      <c r="AA128" s="142" t="str">
        <f t="shared" si="30"/>
        <v>_</v>
      </c>
      <c r="AB128" s="143">
        <f>IFERROR(IF(C128="両替",1,VLOOKUP(E128,マスタ!$F$4:$G$19,2,0)),0)</f>
        <v>0</v>
      </c>
      <c r="AC128" s="143">
        <f t="shared" si="34"/>
        <v>0</v>
      </c>
      <c r="AD128" s="143">
        <f t="shared" si="35"/>
        <v>0</v>
      </c>
      <c r="AE128" s="143">
        <f t="shared" si="36"/>
        <v>0</v>
      </c>
      <c r="AF128" s="143">
        <f t="shared" si="37"/>
        <v>0</v>
      </c>
      <c r="AG128" s="143">
        <f t="shared" si="38"/>
        <v>0</v>
      </c>
      <c r="AH128" s="143">
        <f t="shared" si="39"/>
        <v>0</v>
      </c>
      <c r="AI128" s="143">
        <f t="shared" si="31"/>
        <v>0</v>
      </c>
      <c r="AJ128" s="143">
        <f>IFERROR(VLOOKUP(F128,資産!$A$5:$G$10000,7,0),0)</f>
        <v>0</v>
      </c>
      <c r="AK128" s="142">
        <f>IF(C128="両替",1,IFERROR(VLOOKUP(L128,マスタ!$J$4:$L$19,2,0),0))</f>
        <v>0</v>
      </c>
      <c r="AL128" s="148">
        <f t="shared" si="40"/>
        <v>0</v>
      </c>
      <c r="AM128" s="148">
        <f t="shared" si="41"/>
        <v>0</v>
      </c>
      <c r="AN128" s="148">
        <f t="shared" si="42"/>
        <v>0</v>
      </c>
      <c r="AO128" s="148">
        <f t="shared" si="43"/>
        <v>0</v>
      </c>
      <c r="AP128" s="148">
        <f t="shared" si="44"/>
        <v>0</v>
      </c>
      <c r="AQ128" s="148">
        <f t="shared" si="45"/>
        <v>0</v>
      </c>
      <c r="AR128" s="148">
        <f t="shared" si="32"/>
        <v>0</v>
      </c>
      <c r="AS128" s="148">
        <f t="shared" si="46"/>
        <v>0</v>
      </c>
      <c r="AT128" s="148">
        <f t="shared" si="47"/>
        <v>0</v>
      </c>
    </row>
    <row r="129" spans="1:46">
      <c r="A129" s="21">
        <f t="shared" si="33"/>
        <v>121</v>
      </c>
      <c r="B129" s="29"/>
      <c r="C129" s="61"/>
      <c r="D129" s="34">
        <f t="shared" si="25"/>
        <v>0</v>
      </c>
      <c r="E129" s="17"/>
      <c r="F129" s="19"/>
      <c r="G129" s="18"/>
      <c r="H129" s="18"/>
      <c r="I129" s="18"/>
      <c r="J129" s="18"/>
      <c r="K129" s="60">
        <f t="shared" si="26"/>
        <v>0</v>
      </c>
      <c r="L129" s="17"/>
      <c r="M129" s="20">
        <f>IF(U129=0,0,SUM($U$9:U129))</f>
        <v>0</v>
      </c>
      <c r="N129" s="18"/>
      <c r="O129" s="18"/>
      <c r="P129" s="18"/>
      <c r="Q129" s="137">
        <f t="shared" si="27"/>
        <v>0</v>
      </c>
      <c r="R129" s="137">
        <f t="shared" si="28"/>
        <v>0</v>
      </c>
      <c r="S129" s="122"/>
      <c r="T129" s="139">
        <f>IFERROR(VLOOKUP(E129,マスタ!$F$4:$H$19,3,0),0)</f>
        <v>0</v>
      </c>
      <c r="U129" s="139">
        <f>IFERROR(VLOOKUP(L129,マスタ!$J$4:$L$19,3,0),0)</f>
        <v>0</v>
      </c>
      <c r="V129" s="140">
        <f>IFERROR(VLOOKUP($B129,'相場&amp;ウオレット'!$A$4:$H$53,2,0),0)</f>
        <v>0</v>
      </c>
      <c r="W129" s="140">
        <f>IFERROR(VLOOKUP($B129,'相場&amp;ウオレット'!$A$4:$H$53,3,0),0)</f>
        <v>0</v>
      </c>
      <c r="X129" s="140">
        <f>IFERROR(VLOOKUP($B129,'相場&amp;ウオレット'!$A$4:$H$53,4,0),0)</f>
        <v>0</v>
      </c>
      <c r="Y129" s="140">
        <f>IFERROR(VLOOKUP($B129,'相場&amp;ウオレット'!$A$4:$H$53,5,0),0)</f>
        <v>0</v>
      </c>
      <c r="Z129" s="141" t="str">
        <f t="shared" si="29"/>
        <v>_</v>
      </c>
      <c r="AA129" s="142" t="str">
        <f t="shared" si="30"/>
        <v>_</v>
      </c>
      <c r="AB129" s="143">
        <f>IFERROR(IF(C129="両替",1,VLOOKUP(E129,マスタ!$F$4:$G$19,2,0)),0)</f>
        <v>0</v>
      </c>
      <c r="AC129" s="143">
        <f t="shared" si="34"/>
        <v>0</v>
      </c>
      <c r="AD129" s="143">
        <f t="shared" si="35"/>
        <v>0</v>
      </c>
      <c r="AE129" s="143">
        <f t="shared" si="36"/>
        <v>0</v>
      </c>
      <c r="AF129" s="143">
        <f t="shared" si="37"/>
        <v>0</v>
      </c>
      <c r="AG129" s="143">
        <f t="shared" si="38"/>
        <v>0</v>
      </c>
      <c r="AH129" s="143">
        <f t="shared" si="39"/>
        <v>0</v>
      </c>
      <c r="AI129" s="143">
        <f t="shared" si="31"/>
        <v>0</v>
      </c>
      <c r="AJ129" s="143">
        <f>IFERROR(VLOOKUP(F129,資産!$A$5:$G$10000,7,0),0)</f>
        <v>0</v>
      </c>
      <c r="AK129" s="142">
        <f>IF(C129="両替",1,IFERROR(VLOOKUP(L129,マスタ!$J$4:$L$19,2,0),0))</f>
        <v>0</v>
      </c>
      <c r="AL129" s="148">
        <f t="shared" si="40"/>
        <v>0</v>
      </c>
      <c r="AM129" s="148">
        <f t="shared" si="41"/>
        <v>0</v>
      </c>
      <c r="AN129" s="148">
        <f t="shared" si="42"/>
        <v>0</v>
      </c>
      <c r="AO129" s="148">
        <f t="shared" si="43"/>
        <v>0</v>
      </c>
      <c r="AP129" s="148">
        <f t="shared" si="44"/>
        <v>0</v>
      </c>
      <c r="AQ129" s="148">
        <f t="shared" si="45"/>
        <v>0</v>
      </c>
      <c r="AR129" s="148">
        <f t="shared" si="32"/>
        <v>0</v>
      </c>
      <c r="AS129" s="148">
        <f t="shared" si="46"/>
        <v>0</v>
      </c>
      <c r="AT129" s="148">
        <f t="shared" si="47"/>
        <v>0</v>
      </c>
    </row>
    <row r="130" spans="1:46">
      <c r="A130" s="21">
        <f t="shared" si="33"/>
        <v>122</v>
      </c>
      <c r="B130" s="29"/>
      <c r="C130" s="61"/>
      <c r="D130" s="34">
        <f t="shared" si="25"/>
        <v>0</v>
      </c>
      <c r="E130" s="17"/>
      <c r="F130" s="19"/>
      <c r="G130" s="18"/>
      <c r="H130" s="18"/>
      <c r="I130" s="18"/>
      <c r="J130" s="18"/>
      <c r="K130" s="60">
        <f t="shared" si="26"/>
        <v>0</v>
      </c>
      <c r="L130" s="17"/>
      <c r="M130" s="20">
        <f>IF(U130=0,0,SUM($U$9:U130))</f>
        <v>0</v>
      </c>
      <c r="N130" s="18"/>
      <c r="O130" s="18"/>
      <c r="P130" s="18"/>
      <c r="Q130" s="137">
        <f t="shared" si="27"/>
        <v>0</v>
      </c>
      <c r="R130" s="137">
        <f t="shared" si="28"/>
        <v>0</v>
      </c>
      <c r="S130" s="122"/>
      <c r="T130" s="139">
        <f>IFERROR(VLOOKUP(E130,マスタ!$F$4:$H$19,3,0),0)</f>
        <v>0</v>
      </c>
      <c r="U130" s="139">
        <f>IFERROR(VLOOKUP(L130,マスタ!$J$4:$L$19,3,0),0)</f>
        <v>0</v>
      </c>
      <c r="V130" s="140">
        <f>IFERROR(VLOOKUP($B130,'相場&amp;ウオレット'!$A$4:$H$53,2,0),0)</f>
        <v>0</v>
      </c>
      <c r="W130" s="140">
        <f>IFERROR(VLOOKUP($B130,'相場&amp;ウオレット'!$A$4:$H$53,3,0),0)</f>
        <v>0</v>
      </c>
      <c r="X130" s="140">
        <f>IFERROR(VLOOKUP($B130,'相場&amp;ウオレット'!$A$4:$H$53,4,0),0)</f>
        <v>0</v>
      </c>
      <c r="Y130" s="140">
        <f>IFERROR(VLOOKUP($B130,'相場&amp;ウオレット'!$A$4:$H$53,5,0),0)</f>
        <v>0</v>
      </c>
      <c r="Z130" s="141" t="str">
        <f t="shared" si="29"/>
        <v>_</v>
      </c>
      <c r="AA130" s="142" t="str">
        <f t="shared" si="30"/>
        <v>_</v>
      </c>
      <c r="AB130" s="143">
        <f>IFERROR(IF(C130="両替",1,VLOOKUP(E130,マスタ!$F$4:$G$19,2,0)),0)</f>
        <v>0</v>
      </c>
      <c r="AC130" s="143">
        <f t="shared" si="34"/>
        <v>0</v>
      </c>
      <c r="AD130" s="143">
        <f t="shared" si="35"/>
        <v>0</v>
      </c>
      <c r="AE130" s="143">
        <f t="shared" si="36"/>
        <v>0</v>
      </c>
      <c r="AF130" s="143">
        <f t="shared" si="37"/>
        <v>0</v>
      </c>
      <c r="AG130" s="143">
        <f t="shared" si="38"/>
        <v>0</v>
      </c>
      <c r="AH130" s="143">
        <f t="shared" si="39"/>
        <v>0</v>
      </c>
      <c r="AI130" s="143">
        <f t="shared" si="31"/>
        <v>0</v>
      </c>
      <c r="AJ130" s="143">
        <f>IFERROR(VLOOKUP(F130,資産!$A$5:$G$10000,7,0),0)</f>
        <v>0</v>
      </c>
      <c r="AK130" s="142">
        <f>IF(C130="両替",1,IFERROR(VLOOKUP(L130,マスタ!$J$4:$L$19,2,0),0))</f>
        <v>0</v>
      </c>
      <c r="AL130" s="148">
        <f t="shared" si="40"/>
        <v>0</v>
      </c>
      <c r="AM130" s="148">
        <f t="shared" si="41"/>
        <v>0</v>
      </c>
      <c r="AN130" s="148">
        <f t="shared" si="42"/>
        <v>0</v>
      </c>
      <c r="AO130" s="148">
        <f t="shared" si="43"/>
        <v>0</v>
      </c>
      <c r="AP130" s="148">
        <f t="shared" si="44"/>
        <v>0</v>
      </c>
      <c r="AQ130" s="148">
        <f t="shared" si="45"/>
        <v>0</v>
      </c>
      <c r="AR130" s="148">
        <f t="shared" si="32"/>
        <v>0</v>
      </c>
      <c r="AS130" s="148">
        <f t="shared" si="46"/>
        <v>0</v>
      </c>
      <c r="AT130" s="148">
        <f t="shared" si="47"/>
        <v>0</v>
      </c>
    </row>
    <row r="131" spans="1:46">
      <c r="A131" s="21">
        <f t="shared" si="33"/>
        <v>123</v>
      </c>
      <c r="B131" s="29"/>
      <c r="C131" s="61"/>
      <c r="D131" s="34">
        <f t="shared" si="25"/>
        <v>0</v>
      </c>
      <c r="E131" s="17"/>
      <c r="F131" s="19"/>
      <c r="G131" s="18"/>
      <c r="H131" s="18"/>
      <c r="I131" s="18"/>
      <c r="J131" s="18"/>
      <c r="K131" s="60">
        <f t="shared" si="26"/>
        <v>0</v>
      </c>
      <c r="L131" s="17"/>
      <c r="M131" s="20">
        <f>IF(U131=0,0,SUM($U$9:U131))</f>
        <v>0</v>
      </c>
      <c r="N131" s="18"/>
      <c r="O131" s="18"/>
      <c r="P131" s="18"/>
      <c r="Q131" s="137">
        <f t="shared" si="27"/>
        <v>0</v>
      </c>
      <c r="R131" s="137">
        <f t="shared" si="28"/>
        <v>0</v>
      </c>
      <c r="S131" s="122"/>
      <c r="T131" s="139">
        <f>IFERROR(VLOOKUP(E131,マスタ!$F$4:$H$19,3,0),0)</f>
        <v>0</v>
      </c>
      <c r="U131" s="139">
        <f>IFERROR(VLOOKUP(L131,マスタ!$J$4:$L$19,3,0),0)</f>
        <v>0</v>
      </c>
      <c r="V131" s="140">
        <f>IFERROR(VLOOKUP($B131,'相場&amp;ウオレット'!$A$4:$H$53,2,0),0)</f>
        <v>0</v>
      </c>
      <c r="W131" s="140">
        <f>IFERROR(VLOOKUP($B131,'相場&amp;ウオレット'!$A$4:$H$53,3,0),0)</f>
        <v>0</v>
      </c>
      <c r="X131" s="140">
        <f>IFERROR(VLOOKUP($B131,'相場&amp;ウオレット'!$A$4:$H$53,4,0),0)</f>
        <v>0</v>
      </c>
      <c r="Y131" s="140">
        <f>IFERROR(VLOOKUP($B131,'相場&amp;ウオレット'!$A$4:$H$53,5,0),0)</f>
        <v>0</v>
      </c>
      <c r="Z131" s="141" t="str">
        <f t="shared" si="29"/>
        <v>_</v>
      </c>
      <c r="AA131" s="142" t="str">
        <f t="shared" si="30"/>
        <v>_</v>
      </c>
      <c r="AB131" s="143">
        <f>IFERROR(IF(C131="両替",1,VLOOKUP(E131,マスタ!$F$4:$G$19,2,0)),0)</f>
        <v>0</v>
      </c>
      <c r="AC131" s="143">
        <f t="shared" si="34"/>
        <v>0</v>
      </c>
      <c r="AD131" s="143">
        <f t="shared" si="35"/>
        <v>0</v>
      </c>
      <c r="AE131" s="143">
        <f t="shared" si="36"/>
        <v>0</v>
      </c>
      <c r="AF131" s="143">
        <f t="shared" si="37"/>
        <v>0</v>
      </c>
      <c r="AG131" s="143">
        <f t="shared" si="38"/>
        <v>0</v>
      </c>
      <c r="AH131" s="143">
        <f t="shared" si="39"/>
        <v>0</v>
      </c>
      <c r="AI131" s="143">
        <f t="shared" si="31"/>
        <v>0</v>
      </c>
      <c r="AJ131" s="143">
        <f>IFERROR(VLOOKUP(F131,資産!$A$5:$G$10000,7,0),0)</f>
        <v>0</v>
      </c>
      <c r="AK131" s="142">
        <f>IF(C131="両替",1,IFERROR(VLOOKUP(L131,マスタ!$J$4:$L$19,2,0),0))</f>
        <v>0</v>
      </c>
      <c r="AL131" s="148">
        <f t="shared" si="40"/>
        <v>0</v>
      </c>
      <c r="AM131" s="148">
        <f t="shared" si="41"/>
        <v>0</v>
      </c>
      <c r="AN131" s="148">
        <f t="shared" si="42"/>
        <v>0</v>
      </c>
      <c r="AO131" s="148">
        <f t="shared" si="43"/>
        <v>0</v>
      </c>
      <c r="AP131" s="148">
        <f t="shared" si="44"/>
        <v>0</v>
      </c>
      <c r="AQ131" s="148">
        <f t="shared" si="45"/>
        <v>0</v>
      </c>
      <c r="AR131" s="148">
        <f t="shared" si="32"/>
        <v>0</v>
      </c>
      <c r="AS131" s="148">
        <f t="shared" si="46"/>
        <v>0</v>
      </c>
      <c r="AT131" s="148">
        <f t="shared" si="47"/>
        <v>0</v>
      </c>
    </row>
    <row r="132" spans="1:46">
      <c r="A132" s="21">
        <f t="shared" si="33"/>
        <v>124</v>
      </c>
      <c r="B132" s="29"/>
      <c r="C132" s="61"/>
      <c r="D132" s="34">
        <f t="shared" si="25"/>
        <v>0</v>
      </c>
      <c r="E132" s="17"/>
      <c r="F132" s="19"/>
      <c r="G132" s="18"/>
      <c r="H132" s="18"/>
      <c r="I132" s="18"/>
      <c r="J132" s="18"/>
      <c r="K132" s="60">
        <f t="shared" si="26"/>
        <v>0</v>
      </c>
      <c r="L132" s="17"/>
      <c r="M132" s="20">
        <f>IF(U132=0,0,SUM($U$9:U132))</f>
        <v>0</v>
      </c>
      <c r="N132" s="18"/>
      <c r="O132" s="18"/>
      <c r="P132" s="18"/>
      <c r="Q132" s="137">
        <f t="shared" si="27"/>
        <v>0</v>
      </c>
      <c r="R132" s="137">
        <f t="shared" si="28"/>
        <v>0</v>
      </c>
      <c r="S132" s="122"/>
      <c r="T132" s="139">
        <f>IFERROR(VLOOKUP(E132,マスタ!$F$4:$H$19,3,0),0)</f>
        <v>0</v>
      </c>
      <c r="U132" s="139">
        <f>IFERROR(VLOOKUP(L132,マスタ!$J$4:$L$19,3,0),0)</f>
        <v>0</v>
      </c>
      <c r="V132" s="140">
        <f>IFERROR(VLOOKUP($B132,'相場&amp;ウオレット'!$A$4:$H$53,2,0),0)</f>
        <v>0</v>
      </c>
      <c r="W132" s="140">
        <f>IFERROR(VLOOKUP($B132,'相場&amp;ウオレット'!$A$4:$H$53,3,0),0)</f>
        <v>0</v>
      </c>
      <c r="X132" s="140">
        <f>IFERROR(VLOOKUP($B132,'相場&amp;ウオレット'!$A$4:$H$53,4,0),0)</f>
        <v>0</v>
      </c>
      <c r="Y132" s="140">
        <f>IFERROR(VLOOKUP($B132,'相場&amp;ウオレット'!$A$4:$H$53,5,0),0)</f>
        <v>0</v>
      </c>
      <c r="Z132" s="141" t="str">
        <f t="shared" si="29"/>
        <v>_</v>
      </c>
      <c r="AA132" s="142" t="str">
        <f t="shared" si="30"/>
        <v>_</v>
      </c>
      <c r="AB132" s="143">
        <f>IFERROR(IF(C132="両替",1,VLOOKUP(E132,マスタ!$F$4:$G$19,2,0)),0)</f>
        <v>0</v>
      </c>
      <c r="AC132" s="143">
        <f t="shared" si="34"/>
        <v>0</v>
      </c>
      <c r="AD132" s="143">
        <f t="shared" si="35"/>
        <v>0</v>
      </c>
      <c r="AE132" s="143">
        <f t="shared" si="36"/>
        <v>0</v>
      </c>
      <c r="AF132" s="143">
        <f t="shared" si="37"/>
        <v>0</v>
      </c>
      <c r="AG132" s="143">
        <f t="shared" si="38"/>
        <v>0</v>
      </c>
      <c r="AH132" s="143">
        <f t="shared" si="39"/>
        <v>0</v>
      </c>
      <c r="AI132" s="143">
        <f t="shared" si="31"/>
        <v>0</v>
      </c>
      <c r="AJ132" s="143">
        <f>IFERROR(VLOOKUP(F132,資産!$A$5:$G$10000,7,0),0)</f>
        <v>0</v>
      </c>
      <c r="AK132" s="142">
        <f>IF(C132="両替",1,IFERROR(VLOOKUP(L132,マスタ!$J$4:$L$19,2,0),0))</f>
        <v>0</v>
      </c>
      <c r="AL132" s="148">
        <f t="shared" si="40"/>
        <v>0</v>
      </c>
      <c r="AM132" s="148">
        <f t="shared" si="41"/>
        <v>0</v>
      </c>
      <c r="AN132" s="148">
        <f t="shared" si="42"/>
        <v>0</v>
      </c>
      <c r="AO132" s="148">
        <f t="shared" si="43"/>
        <v>0</v>
      </c>
      <c r="AP132" s="148">
        <f t="shared" si="44"/>
        <v>0</v>
      </c>
      <c r="AQ132" s="148">
        <f t="shared" si="45"/>
        <v>0</v>
      </c>
      <c r="AR132" s="148">
        <f t="shared" si="32"/>
        <v>0</v>
      </c>
      <c r="AS132" s="148">
        <f t="shared" si="46"/>
        <v>0</v>
      </c>
      <c r="AT132" s="148">
        <f t="shared" si="47"/>
        <v>0</v>
      </c>
    </row>
    <row r="133" spans="1:46">
      <c r="A133" s="21">
        <f t="shared" si="33"/>
        <v>125</v>
      </c>
      <c r="B133" s="29"/>
      <c r="C133" s="61"/>
      <c r="D133" s="34">
        <f t="shared" si="25"/>
        <v>0</v>
      </c>
      <c r="E133" s="17"/>
      <c r="F133" s="19"/>
      <c r="G133" s="18"/>
      <c r="H133" s="18"/>
      <c r="I133" s="18"/>
      <c r="J133" s="18"/>
      <c r="K133" s="60">
        <f t="shared" si="26"/>
        <v>0</v>
      </c>
      <c r="L133" s="17"/>
      <c r="M133" s="20">
        <f>IF(U133=0,0,SUM($U$9:U133))</f>
        <v>0</v>
      </c>
      <c r="N133" s="18"/>
      <c r="O133" s="18"/>
      <c r="P133" s="18"/>
      <c r="Q133" s="137">
        <f t="shared" si="27"/>
        <v>0</v>
      </c>
      <c r="R133" s="137">
        <f t="shared" si="28"/>
        <v>0</v>
      </c>
      <c r="S133" s="122"/>
      <c r="T133" s="139">
        <f>IFERROR(VLOOKUP(E133,マスタ!$F$4:$H$19,3,0),0)</f>
        <v>0</v>
      </c>
      <c r="U133" s="139">
        <f>IFERROR(VLOOKUP(L133,マスタ!$J$4:$L$19,3,0),0)</f>
        <v>0</v>
      </c>
      <c r="V133" s="140">
        <f>IFERROR(VLOOKUP($B133,'相場&amp;ウオレット'!$A$4:$H$53,2,0),0)</f>
        <v>0</v>
      </c>
      <c r="W133" s="140">
        <f>IFERROR(VLOOKUP($B133,'相場&amp;ウオレット'!$A$4:$H$53,3,0),0)</f>
        <v>0</v>
      </c>
      <c r="X133" s="140">
        <f>IFERROR(VLOOKUP($B133,'相場&amp;ウオレット'!$A$4:$H$53,4,0),0)</f>
        <v>0</v>
      </c>
      <c r="Y133" s="140">
        <f>IFERROR(VLOOKUP($B133,'相場&amp;ウオレット'!$A$4:$H$53,5,0),0)</f>
        <v>0</v>
      </c>
      <c r="Z133" s="141" t="str">
        <f t="shared" si="29"/>
        <v>_</v>
      </c>
      <c r="AA133" s="142" t="str">
        <f t="shared" si="30"/>
        <v>_</v>
      </c>
      <c r="AB133" s="143">
        <f>IFERROR(IF(C133="両替",1,VLOOKUP(E133,マスタ!$F$4:$G$19,2,0)),0)</f>
        <v>0</v>
      </c>
      <c r="AC133" s="143">
        <f t="shared" si="34"/>
        <v>0</v>
      </c>
      <c r="AD133" s="143">
        <f t="shared" si="35"/>
        <v>0</v>
      </c>
      <c r="AE133" s="143">
        <f t="shared" si="36"/>
        <v>0</v>
      </c>
      <c r="AF133" s="143">
        <f t="shared" si="37"/>
        <v>0</v>
      </c>
      <c r="AG133" s="143">
        <f t="shared" si="38"/>
        <v>0</v>
      </c>
      <c r="AH133" s="143">
        <f t="shared" si="39"/>
        <v>0</v>
      </c>
      <c r="AI133" s="143">
        <f t="shared" si="31"/>
        <v>0</v>
      </c>
      <c r="AJ133" s="143">
        <f>IFERROR(VLOOKUP(F133,資産!$A$5:$G$10000,7,0),0)</f>
        <v>0</v>
      </c>
      <c r="AK133" s="142">
        <f>IF(C133="両替",1,IFERROR(VLOOKUP(L133,マスタ!$J$4:$L$19,2,0),0))</f>
        <v>0</v>
      </c>
      <c r="AL133" s="148">
        <f t="shared" si="40"/>
        <v>0</v>
      </c>
      <c r="AM133" s="148">
        <f t="shared" si="41"/>
        <v>0</v>
      </c>
      <c r="AN133" s="148">
        <f t="shared" si="42"/>
        <v>0</v>
      </c>
      <c r="AO133" s="148">
        <f t="shared" si="43"/>
        <v>0</v>
      </c>
      <c r="AP133" s="148">
        <f t="shared" si="44"/>
        <v>0</v>
      </c>
      <c r="AQ133" s="148">
        <f t="shared" si="45"/>
        <v>0</v>
      </c>
      <c r="AR133" s="148">
        <f t="shared" si="32"/>
        <v>0</v>
      </c>
      <c r="AS133" s="148">
        <f t="shared" si="46"/>
        <v>0</v>
      </c>
      <c r="AT133" s="148">
        <f t="shared" si="47"/>
        <v>0</v>
      </c>
    </row>
    <row r="134" spans="1:46">
      <c r="A134" s="21">
        <f t="shared" si="33"/>
        <v>126</v>
      </c>
      <c r="B134" s="29"/>
      <c r="C134" s="61"/>
      <c r="D134" s="34">
        <f t="shared" si="25"/>
        <v>0</v>
      </c>
      <c r="E134" s="17"/>
      <c r="F134" s="19"/>
      <c r="G134" s="18"/>
      <c r="H134" s="18"/>
      <c r="I134" s="18"/>
      <c r="J134" s="18"/>
      <c r="K134" s="60">
        <f t="shared" si="26"/>
        <v>0</v>
      </c>
      <c r="L134" s="17"/>
      <c r="M134" s="20">
        <f>IF(U134=0,0,SUM($U$9:U134))</f>
        <v>0</v>
      </c>
      <c r="N134" s="18"/>
      <c r="O134" s="18"/>
      <c r="P134" s="18"/>
      <c r="Q134" s="137">
        <f t="shared" si="27"/>
        <v>0</v>
      </c>
      <c r="R134" s="137">
        <f t="shared" si="28"/>
        <v>0</v>
      </c>
      <c r="S134" s="122"/>
      <c r="T134" s="139">
        <f>IFERROR(VLOOKUP(E134,マスタ!$F$4:$H$19,3,0),0)</f>
        <v>0</v>
      </c>
      <c r="U134" s="139">
        <f>IFERROR(VLOOKUP(L134,マスタ!$J$4:$L$19,3,0),0)</f>
        <v>0</v>
      </c>
      <c r="V134" s="140">
        <f>IFERROR(VLOOKUP($B134,'相場&amp;ウオレット'!$A$4:$H$53,2,0),0)</f>
        <v>0</v>
      </c>
      <c r="W134" s="140">
        <f>IFERROR(VLOOKUP($B134,'相場&amp;ウオレット'!$A$4:$H$53,3,0),0)</f>
        <v>0</v>
      </c>
      <c r="X134" s="140">
        <f>IFERROR(VLOOKUP($B134,'相場&amp;ウオレット'!$A$4:$H$53,4,0),0)</f>
        <v>0</v>
      </c>
      <c r="Y134" s="140">
        <f>IFERROR(VLOOKUP($B134,'相場&amp;ウオレット'!$A$4:$H$53,5,0),0)</f>
        <v>0</v>
      </c>
      <c r="Z134" s="141" t="str">
        <f t="shared" si="29"/>
        <v>_</v>
      </c>
      <c r="AA134" s="142" t="str">
        <f t="shared" si="30"/>
        <v>_</v>
      </c>
      <c r="AB134" s="143">
        <f>IFERROR(IF(C134="両替",1,VLOOKUP(E134,マスタ!$F$4:$G$19,2,0)),0)</f>
        <v>0</v>
      </c>
      <c r="AC134" s="143">
        <f t="shared" si="34"/>
        <v>0</v>
      </c>
      <c r="AD134" s="143">
        <f t="shared" si="35"/>
        <v>0</v>
      </c>
      <c r="AE134" s="143">
        <f t="shared" si="36"/>
        <v>0</v>
      </c>
      <c r="AF134" s="143">
        <f t="shared" si="37"/>
        <v>0</v>
      </c>
      <c r="AG134" s="143">
        <f t="shared" si="38"/>
        <v>0</v>
      </c>
      <c r="AH134" s="143">
        <f t="shared" si="39"/>
        <v>0</v>
      </c>
      <c r="AI134" s="143">
        <f t="shared" si="31"/>
        <v>0</v>
      </c>
      <c r="AJ134" s="143">
        <f>IFERROR(VLOOKUP(F134,資産!$A$5:$G$10000,7,0),0)</f>
        <v>0</v>
      </c>
      <c r="AK134" s="142">
        <f>IF(C134="両替",1,IFERROR(VLOOKUP(L134,マスタ!$J$4:$L$19,2,0),0))</f>
        <v>0</v>
      </c>
      <c r="AL134" s="148">
        <f t="shared" si="40"/>
        <v>0</v>
      </c>
      <c r="AM134" s="148">
        <f t="shared" si="41"/>
        <v>0</v>
      </c>
      <c r="AN134" s="148">
        <f t="shared" si="42"/>
        <v>0</v>
      </c>
      <c r="AO134" s="148">
        <f t="shared" si="43"/>
        <v>0</v>
      </c>
      <c r="AP134" s="148">
        <f t="shared" si="44"/>
        <v>0</v>
      </c>
      <c r="AQ134" s="148">
        <f t="shared" si="45"/>
        <v>0</v>
      </c>
      <c r="AR134" s="148">
        <f t="shared" si="32"/>
        <v>0</v>
      </c>
      <c r="AS134" s="148">
        <f t="shared" si="46"/>
        <v>0</v>
      </c>
      <c r="AT134" s="148">
        <f t="shared" si="47"/>
        <v>0</v>
      </c>
    </row>
    <row r="135" spans="1:46">
      <c r="A135" s="21">
        <f t="shared" si="33"/>
        <v>127</v>
      </c>
      <c r="B135" s="29"/>
      <c r="C135" s="61"/>
      <c r="D135" s="34">
        <f t="shared" si="25"/>
        <v>0</v>
      </c>
      <c r="E135" s="17"/>
      <c r="F135" s="19"/>
      <c r="G135" s="18"/>
      <c r="H135" s="18"/>
      <c r="I135" s="18"/>
      <c r="J135" s="18"/>
      <c r="K135" s="60">
        <f t="shared" si="26"/>
        <v>0</v>
      </c>
      <c r="L135" s="17"/>
      <c r="M135" s="20">
        <f>IF(U135=0,0,SUM($U$9:U135))</f>
        <v>0</v>
      </c>
      <c r="N135" s="18"/>
      <c r="O135" s="18"/>
      <c r="P135" s="18"/>
      <c r="Q135" s="137">
        <f t="shared" si="27"/>
        <v>0</v>
      </c>
      <c r="R135" s="137">
        <f t="shared" si="28"/>
        <v>0</v>
      </c>
      <c r="S135" s="122"/>
      <c r="T135" s="139">
        <f>IFERROR(VLOOKUP(E135,マスタ!$F$4:$H$19,3,0),0)</f>
        <v>0</v>
      </c>
      <c r="U135" s="139">
        <f>IFERROR(VLOOKUP(L135,マスタ!$J$4:$L$19,3,0),0)</f>
        <v>0</v>
      </c>
      <c r="V135" s="140">
        <f>IFERROR(VLOOKUP($B135,'相場&amp;ウオレット'!$A$4:$H$53,2,0),0)</f>
        <v>0</v>
      </c>
      <c r="W135" s="140">
        <f>IFERROR(VLOOKUP($B135,'相場&amp;ウオレット'!$A$4:$H$53,3,0),0)</f>
        <v>0</v>
      </c>
      <c r="X135" s="140">
        <f>IFERROR(VLOOKUP($B135,'相場&amp;ウオレット'!$A$4:$H$53,4,0),0)</f>
        <v>0</v>
      </c>
      <c r="Y135" s="140">
        <f>IFERROR(VLOOKUP($B135,'相場&amp;ウオレット'!$A$4:$H$53,5,0),0)</f>
        <v>0</v>
      </c>
      <c r="Z135" s="141" t="str">
        <f t="shared" si="29"/>
        <v>_</v>
      </c>
      <c r="AA135" s="142" t="str">
        <f t="shared" si="30"/>
        <v>_</v>
      </c>
      <c r="AB135" s="143">
        <f>IFERROR(IF(C135="両替",1,VLOOKUP(E135,マスタ!$F$4:$G$19,2,0)),0)</f>
        <v>0</v>
      </c>
      <c r="AC135" s="143">
        <f t="shared" si="34"/>
        <v>0</v>
      </c>
      <c r="AD135" s="143">
        <f t="shared" si="35"/>
        <v>0</v>
      </c>
      <c r="AE135" s="143">
        <f t="shared" si="36"/>
        <v>0</v>
      </c>
      <c r="AF135" s="143">
        <f t="shared" si="37"/>
        <v>0</v>
      </c>
      <c r="AG135" s="143">
        <f t="shared" si="38"/>
        <v>0</v>
      </c>
      <c r="AH135" s="143">
        <f t="shared" si="39"/>
        <v>0</v>
      </c>
      <c r="AI135" s="143">
        <f t="shared" si="31"/>
        <v>0</v>
      </c>
      <c r="AJ135" s="143">
        <f>IFERROR(VLOOKUP(F135,資産!$A$5:$G$10000,7,0),0)</f>
        <v>0</v>
      </c>
      <c r="AK135" s="142">
        <f>IF(C135="両替",1,IFERROR(VLOOKUP(L135,マスタ!$J$4:$L$19,2,0),0))</f>
        <v>0</v>
      </c>
      <c r="AL135" s="148">
        <f t="shared" si="40"/>
        <v>0</v>
      </c>
      <c r="AM135" s="148">
        <f t="shared" si="41"/>
        <v>0</v>
      </c>
      <c r="AN135" s="148">
        <f t="shared" si="42"/>
        <v>0</v>
      </c>
      <c r="AO135" s="148">
        <f t="shared" si="43"/>
        <v>0</v>
      </c>
      <c r="AP135" s="148">
        <f t="shared" si="44"/>
        <v>0</v>
      </c>
      <c r="AQ135" s="148">
        <f t="shared" si="45"/>
        <v>0</v>
      </c>
      <c r="AR135" s="148">
        <f t="shared" si="32"/>
        <v>0</v>
      </c>
      <c r="AS135" s="148">
        <f t="shared" si="46"/>
        <v>0</v>
      </c>
      <c r="AT135" s="148">
        <f t="shared" si="47"/>
        <v>0</v>
      </c>
    </row>
    <row r="136" spans="1:46">
      <c r="A136" s="21">
        <f t="shared" si="33"/>
        <v>128</v>
      </c>
      <c r="B136" s="29"/>
      <c r="C136" s="61"/>
      <c r="D136" s="34">
        <f t="shared" si="25"/>
        <v>0</v>
      </c>
      <c r="E136" s="17"/>
      <c r="F136" s="19"/>
      <c r="G136" s="18"/>
      <c r="H136" s="18"/>
      <c r="I136" s="18"/>
      <c r="J136" s="18"/>
      <c r="K136" s="60">
        <f t="shared" si="26"/>
        <v>0</v>
      </c>
      <c r="L136" s="17"/>
      <c r="M136" s="20">
        <f>IF(U136=0,0,SUM($U$9:U136))</f>
        <v>0</v>
      </c>
      <c r="N136" s="18"/>
      <c r="O136" s="18"/>
      <c r="P136" s="18"/>
      <c r="Q136" s="137">
        <f t="shared" si="27"/>
        <v>0</v>
      </c>
      <c r="R136" s="137">
        <f t="shared" si="28"/>
        <v>0</v>
      </c>
      <c r="S136" s="122"/>
      <c r="T136" s="139">
        <f>IFERROR(VLOOKUP(E136,マスタ!$F$4:$H$19,3,0),0)</f>
        <v>0</v>
      </c>
      <c r="U136" s="139">
        <f>IFERROR(VLOOKUP(L136,マスタ!$J$4:$L$19,3,0),0)</f>
        <v>0</v>
      </c>
      <c r="V136" s="140">
        <f>IFERROR(VLOOKUP($B136,'相場&amp;ウオレット'!$A$4:$H$53,2,0),0)</f>
        <v>0</v>
      </c>
      <c r="W136" s="140">
        <f>IFERROR(VLOOKUP($B136,'相場&amp;ウオレット'!$A$4:$H$53,3,0),0)</f>
        <v>0</v>
      </c>
      <c r="X136" s="140">
        <f>IFERROR(VLOOKUP($B136,'相場&amp;ウオレット'!$A$4:$H$53,4,0),0)</f>
        <v>0</v>
      </c>
      <c r="Y136" s="140">
        <f>IFERROR(VLOOKUP($B136,'相場&amp;ウオレット'!$A$4:$H$53,5,0),0)</f>
        <v>0</v>
      </c>
      <c r="Z136" s="141" t="str">
        <f t="shared" si="29"/>
        <v>_</v>
      </c>
      <c r="AA136" s="142" t="str">
        <f t="shared" si="30"/>
        <v>_</v>
      </c>
      <c r="AB136" s="143">
        <f>IFERROR(IF(C136="両替",1,VLOOKUP(E136,マスタ!$F$4:$G$19,2,0)),0)</f>
        <v>0</v>
      </c>
      <c r="AC136" s="143">
        <f t="shared" si="34"/>
        <v>0</v>
      </c>
      <c r="AD136" s="143">
        <f t="shared" si="35"/>
        <v>0</v>
      </c>
      <c r="AE136" s="143">
        <f t="shared" si="36"/>
        <v>0</v>
      </c>
      <c r="AF136" s="143">
        <f t="shared" si="37"/>
        <v>0</v>
      </c>
      <c r="AG136" s="143">
        <f t="shared" si="38"/>
        <v>0</v>
      </c>
      <c r="AH136" s="143">
        <f t="shared" si="39"/>
        <v>0</v>
      </c>
      <c r="AI136" s="143">
        <f t="shared" si="31"/>
        <v>0</v>
      </c>
      <c r="AJ136" s="143">
        <f>IFERROR(VLOOKUP(F136,資産!$A$5:$G$10000,7,0),0)</f>
        <v>0</v>
      </c>
      <c r="AK136" s="142">
        <f>IF(C136="両替",1,IFERROR(VLOOKUP(L136,マスタ!$J$4:$L$19,2,0),0))</f>
        <v>0</v>
      </c>
      <c r="AL136" s="148">
        <f t="shared" si="40"/>
        <v>0</v>
      </c>
      <c r="AM136" s="148">
        <f t="shared" si="41"/>
        <v>0</v>
      </c>
      <c r="AN136" s="148">
        <f t="shared" si="42"/>
        <v>0</v>
      </c>
      <c r="AO136" s="148">
        <f t="shared" si="43"/>
        <v>0</v>
      </c>
      <c r="AP136" s="148">
        <f t="shared" si="44"/>
        <v>0</v>
      </c>
      <c r="AQ136" s="148">
        <f t="shared" si="45"/>
        <v>0</v>
      </c>
      <c r="AR136" s="148">
        <f t="shared" si="32"/>
        <v>0</v>
      </c>
      <c r="AS136" s="148">
        <f t="shared" si="46"/>
        <v>0</v>
      </c>
      <c r="AT136" s="148">
        <f t="shared" si="47"/>
        <v>0</v>
      </c>
    </row>
    <row r="137" spans="1:46">
      <c r="A137" s="21">
        <f t="shared" si="33"/>
        <v>129</v>
      </c>
      <c r="B137" s="29"/>
      <c r="C137" s="61"/>
      <c r="D137" s="34">
        <f t="shared" ref="D137:D200" si="48">(SUMPRODUCT(G137:I137,V137:X137)*Y137)-(SUMPRODUCT(N137:P137,V137:X137)*Y137)</f>
        <v>0</v>
      </c>
      <c r="E137" s="17"/>
      <c r="F137" s="19"/>
      <c r="G137" s="18"/>
      <c r="H137" s="18"/>
      <c r="I137" s="18"/>
      <c r="J137" s="18"/>
      <c r="K137" s="60">
        <f t="shared" ref="K137:K200" si="49">IFERROR(G137/J137,0)</f>
        <v>0</v>
      </c>
      <c r="L137" s="17"/>
      <c r="M137" s="20">
        <f>IF(U137=0,0,SUM($U$9:U137))</f>
        <v>0</v>
      </c>
      <c r="N137" s="18"/>
      <c r="O137" s="18"/>
      <c r="P137" s="18"/>
      <c r="Q137" s="137">
        <f t="shared" ref="Q137:Q200" si="50">AS137</f>
        <v>0</v>
      </c>
      <c r="R137" s="137">
        <f t="shared" ref="R137:R200" si="51">AT137</f>
        <v>0</v>
      </c>
      <c r="S137" s="122"/>
      <c r="T137" s="139">
        <f>IFERROR(VLOOKUP(E137,マスタ!$F$4:$H$19,3,0),0)</f>
        <v>0</v>
      </c>
      <c r="U137" s="139">
        <f>IFERROR(VLOOKUP(L137,マスタ!$J$4:$L$19,3,0),0)</f>
        <v>0</v>
      </c>
      <c r="V137" s="140">
        <f>IFERROR(VLOOKUP($B137,'相場&amp;ウオレット'!$A$4:$H$53,2,0),0)</f>
        <v>0</v>
      </c>
      <c r="W137" s="140">
        <f>IFERROR(VLOOKUP($B137,'相場&amp;ウオレット'!$A$4:$H$53,3,0),0)</f>
        <v>0</v>
      </c>
      <c r="X137" s="140">
        <f>IFERROR(VLOOKUP($B137,'相場&amp;ウオレット'!$A$4:$H$53,4,0),0)</f>
        <v>0</v>
      </c>
      <c r="Y137" s="140">
        <f>IFERROR(VLOOKUP($B137,'相場&amp;ウオレット'!$A$4:$H$53,5,0),0)</f>
        <v>0</v>
      </c>
      <c r="Z137" s="141" t="str">
        <f t="shared" ref="Z137:Z200" si="52">CONCATENATE(B137,"_",E137)</f>
        <v>_</v>
      </c>
      <c r="AA137" s="142" t="str">
        <f t="shared" ref="AA137:AA200" si="53">CONCATENATE(B137,"_",L137)</f>
        <v>_</v>
      </c>
      <c r="AB137" s="143">
        <f>IFERROR(IF(C137="両替",1,VLOOKUP(E137,マスタ!$F$4:$G$19,2,0)),0)</f>
        <v>0</v>
      </c>
      <c r="AC137" s="143">
        <f t="shared" si="34"/>
        <v>0</v>
      </c>
      <c r="AD137" s="143">
        <f t="shared" si="35"/>
        <v>0</v>
      </c>
      <c r="AE137" s="143">
        <f t="shared" si="36"/>
        <v>0</v>
      </c>
      <c r="AF137" s="143">
        <f t="shared" si="37"/>
        <v>0</v>
      </c>
      <c r="AG137" s="143">
        <f t="shared" si="38"/>
        <v>0</v>
      </c>
      <c r="AH137" s="143">
        <f t="shared" si="39"/>
        <v>0</v>
      </c>
      <c r="AI137" s="143">
        <f t="shared" ref="AI137:AI200" si="54">IF(AB137=3,D137,0)</f>
        <v>0</v>
      </c>
      <c r="AJ137" s="143">
        <f>IFERROR(VLOOKUP(F137,資産!$A$5:$G$10000,7,0),0)</f>
        <v>0</v>
      </c>
      <c r="AK137" s="142">
        <f>IF(C137="両替",1,IFERROR(VLOOKUP(L137,マスタ!$J$4:$L$19,2,0),0))</f>
        <v>0</v>
      </c>
      <c r="AL137" s="148">
        <f t="shared" si="40"/>
        <v>0</v>
      </c>
      <c r="AM137" s="148">
        <f t="shared" si="41"/>
        <v>0</v>
      </c>
      <c r="AN137" s="148">
        <f t="shared" si="42"/>
        <v>0</v>
      </c>
      <c r="AO137" s="148">
        <f t="shared" si="43"/>
        <v>0</v>
      </c>
      <c r="AP137" s="148">
        <f t="shared" si="44"/>
        <v>0</v>
      </c>
      <c r="AQ137" s="148">
        <f t="shared" si="45"/>
        <v>0</v>
      </c>
      <c r="AR137" s="148">
        <f t="shared" ref="AR137:AR200" si="55">IF(AK137=2,D137*-1,0)</f>
        <v>0</v>
      </c>
      <c r="AS137" s="148">
        <f t="shared" si="46"/>
        <v>0</v>
      </c>
      <c r="AT137" s="148">
        <f t="shared" si="47"/>
        <v>0</v>
      </c>
    </row>
    <row r="138" spans="1:46">
      <c r="A138" s="21">
        <f t="shared" ref="A138:A201" si="56">A137+1</f>
        <v>130</v>
      </c>
      <c r="B138" s="29"/>
      <c r="C138" s="61"/>
      <c r="D138" s="34">
        <f t="shared" si="48"/>
        <v>0</v>
      </c>
      <c r="E138" s="17"/>
      <c r="F138" s="19"/>
      <c r="G138" s="18"/>
      <c r="H138" s="18"/>
      <c r="I138" s="18"/>
      <c r="J138" s="18"/>
      <c r="K138" s="60">
        <f t="shared" si="49"/>
        <v>0</v>
      </c>
      <c r="L138" s="17"/>
      <c r="M138" s="20">
        <f>IF(U138=0,0,SUM($U$9:U138))</f>
        <v>0</v>
      </c>
      <c r="N138" s="18"/>
      <c r="O138" s="18"/>
      <c r="P138" s="18"/>
      <c r="Q138" s="137">
        <f t="shared" si="50"/>
        <v>0</v>
      </c>
      <c r="R138" s="137">
        <f t="shared" si="51"/>
        <v>0</v>
      </c>
      <c r="S138" s="122"/>
      <c r="T138" s="139">
        <f>IFERROR(VLOOKUP(E138,マスタ!$F$4:$H$19,3,0),0)</f>
        <v>0</v>
      </c>
      <c r="U138" s="139">
        <f>IFERROR(VLOOKUP(L138,マスタ!$J$4:$L$19,3,0),0)</f>
        <v>0</v>
      </c>
      <c r="V138" s="140">
        <f>IFERROR(VLOOKUP($B138,'相場&amp;ウオレット'!$A$4:$H$53,2,0),0)</f>
        <v>0</v>
      </c>
      <c r="W138" s="140">
        <f>IFERROR(VLOOKUP($B138,'相場&amp;ウオレット'!$A$4:$H$53,3,0),0)</f>
        <v>0</v>
      </c>
      <c r="X138" s="140">
        <f>IFERROR(VLOOKUP($B138,'相場&amp;ウオレット'!$A$4:$H$53,4,0),0)</f>
        <v>0</v>
      </c>
      <c r="Y138" s="140">
        <f>IFERROR(VLOOKUP($B138,'相場&amp;ウオレット'!$A$4:$H$53,5,0),0)</f>
        <v>0</v>
      </c>
      <c r="Z138" s="141" t="str">
        <f t="shared" si="52"/>
        <v>_</v>
      </c>
      <c r="AA138" s="142" t="str">
        <f t="shared" si="53"/>
        <v>_</v>
      </c>
      <c r="AB138" s="143">
        <f>IFERROR(IF(C138="両替",1,VLOOKUP(E138,マスタ!$F$4:$G$19,2,0)),0)</f>
        <v>0</v>
      </c>
      <c r="AC138" s="143">
        <f t="shared" ref="AC138:AC201" si="57">IF($AB138&lt;&gt;2,G138*V138*$Y138,0)</f>
        <v>0</v>
      </c>
      <c r="AD138" s="143">
        <f t="shared" ref="AD138:AD201" si="58">IF($AB138&lt;&gt;2,H138*W138*$Y138,0)</f>
        <v>0</v>
      </c>
      <c r="AE138" s="143">
        <f t="shared" ref="AE138:AE201" si="59">IF($AB138&lt;&gt;2,I138*X138*$Y138,0)</f>
        <v>0</v>
      </c>
      <c r="AF138" s="143">
        <f t="shared" ref="AF138:AF201" si="60">IF($AB138&lt;&gt;0,G138,0)</f>
        <v>0</v>
      </c>
      <c r="AG138" s="143">
        <f t="shared" ref="AG138:AG201" si="61">IF($AB138&lt;&gt;0,H138,0)</f>
        <v>0</v>
      </c>
      <c r="AH138" s="143">
        <f t="shared" ref="AH138:AH201" si="62">IF($AB138&lt;&gt;0,I138,0)</f>
        <v>0</v>
      </c>
      <c r="AI138" s="143">
        <f t="shared" si="54"/>
        <v>0</v>
      </c>
      <c r="AJ138" s="143">
        <f>IFERROR(VLOOKUP(F138,資産!$A$5:$G$10000,7,0),0)</f>
        <v>0</v>
      </c>
      <c r="AK138" s="142">
        <f>IF(C138="両替",1,IFERROR(VLOOKUP(L138,マスタ!$J$4:$L$19,2,0),0))</f>
        <v>0</v>
      </c>
      <c r="AL138" s="148">
        <f t="shared" ref="AL138:AL201" si="63">IF($AK138=1,N138*V138*$Y138,0)</f>
        <v>0</v>
      </c>
      <c r="AM138" s="148">
        <f t="shared" ref="AM138:AM201" si="64">IF($AK138=1,O138*W138*$Y138,0)</f>
        <v>0</v>
      </c>
      <c r="AN138" s="148">
        <f t="shared" ref="AN138:AN201" si="65">IF($AK138=1,P138*X138*$Y138,0)</f>
        <v>0</v>
      </c>
      <c r="AO138" s="148">
        <f t="shared" ref="AO138:AO201" si="66">IF(AL138=0,0,AC$4)*N138</f>
        <v>0</v>
      </c>
      <c r="AP138" s="148">
        <f t="shared" ref="AP138:AP201" si="67">IF(AM138=0,0,AD$4)*O138</f>
        <v>0</v>
      </c>
      <c r="AQ138" s="148">
        <f t="shared" ref="AQ138:AQ201" si="68">IF(AN138=0,0,AE$4)*P138</f>
        <v>0</v>
      </c>
      <c r="AR138" s="148">
        <f t="shared" si="55"/>
        <v>0</v>
      </c>
      <c r="AS138" s="148">
        <f t="shared" ref="AS138:AS201" si="69">SUM(AI138,AL138:AN138)</f>
        <v>0</v>
      </c>
      <c r="AT138" s="148">
        <f t="shared" ref="AT138:AT201" si="70">SUM(AJ138,AO138:AQ138,AR138)</f>
        <v>0</v>
      </c>
    </row>
    <row r="139" spans="1:46">
      <c r="A139" s="21">
        <f t="shared" si="56"/>
        <v>131</v>
      </c>
      <c r="B139" s="29"/>
      <c r="C139" s="61"/>
      <c r="D139" s="34">
        <f t="shared" si="48"/>
        <v>0</v>
      </c>
      <c r="E139" s="17"/>
      <c r="F139" s="19"/>
      <c r="G139" s="18"/>
      <c r="H139" s="18"/>
      <c r="I139" s="18"/>
      <c r="J139" s="18"/>
      <c r="K139" s="60">
        <f t="shared" si="49"/>
        <v>0</v>
      </c>
      <c r="L139" s="17"/>
      <c r="M139" s="20">
        <f>IF(U139=0,0,SUM($U$9:U139))</f>
        <v>0</v>
      </c>
      <c r="N139" s="18"/>
      <c r="O139" s="18"/>
      <c r="P139" s="18"/>
      <c r="Q139" s="137">
        <f t="shared" si="50"/>
        <v>0</v>
      </c>
      <c r="R139" s="137">
        <f t="shared" si="51"/>
        <v>0</v>
      </c>
      <c r="S139" s="122"/>
      <c r="T139" s="139">
        <f>IFERROR(VLOOKUP(E139,マスタ!$F$4:$H$19,3,0),0)</f>
        <v>0</v>
      </c>
      <c r="U139" s="139">
        <f>IFERROR(VLOOKUP(L139,マスタ!$J$4:$L$19,3,0),0)</f>
        <v>0</v>
      </c>
      <c r="V139" s="140">
        <f>IFERROR(VLOOKUP($B139,'相場&amp;ウオレット'!$A$4:$H$53,2,0),0)</f>
        <v>0</v>
      </c>
      <c r="W139" s="140">
        <f>IFERROR(VLOOKUP($B139,'相場&amp;ウオレット'!$A$4:$H$53,3,0),0)</f>
        <v>0</v>
      </c>
      <c r="X139" s="140">
        <f>IFERROR(VLOOKUP($B139,'相場&amp;ウオレット'!$A$4:$H$53,4,0),0)</f>
        <v>0</v>
      </c>
      <c r="Y139" s="140">
        <f>IFERROR(VLOOKUP($B139,'相場&amp;ウオレット'!$A$4:$H$53,5,0),0)</f>
        <v>0</v>
      </c>
      <c r="Z139" s="141" t="str">
        <f t="shared" si="52"/>
        <v>_</v>
      </c>
      <c r="AA139" s="142" t="str">
        <f t="shared" si="53"/>
        <v>_</v>
      </c>
      <c r="AB139" s="143">
        <f>IFERROR(IF(C139="両替",1,VLOOKUP(E139,マスタ!$F$4:$G$19,2,0)),0)</f>
        <v>0</v>
      </c>
      <c r="AC139" s="143">
        <f t="shared" si="57"/>
        <v>0</v>
      </c>
      <c r="AD139" s="143">
        <f t="shared" si="58"/>
        <v>0</v>
      </c>
      <c r="AE139" s="143">
        <f t="shared" si="59"/>
        <v>0</v>
      </c>
      <c r="AF139" s="143">
        <f t="shared" si="60"/>
        <v>0</v>
      </c>
      <c r="AG139" s="143">
        <f t="shared" si="61"/>
        <v>0</v>
      </c>
      <c r="AH139" s="143">
        <f t="shared" si="62"/>
        <v>0</v>
      </c>
      <c r="AI139" s="143">
        <f t="shared" si="54"/>
        <v>0</v>
      </c>
      <c r="AJ139" s="143">
        <f>IFERROR(VLOOKUP(F139,資産!$A$5:$G$10000,7,0),0)</f>
        <v>0</v>
      </c>
      <c r="AK139" s="142">
        <f>IF(C139="両替",1,IFERROR(VLOOKUP(L139,マスタ!$J$4:$L$19,2,0),0))</f>
        <v>0</v>
      </c>
      <c r="AL139" s="148">
        <f t="shared" si="63"/>
        <v>0</v>
      </c>
      <c r="AM139" s="148">
        <f t="shared" si="64"/>
        <v>0</v>
      </c>
      <c r="AN139" s="148">
        <f t="shared" si="65"/>
        <v>0</v>
      </c>
      <c r="AO139" s="148">
        <f t="shared" si="66"/>
        <v>0</v>
      </c>
      <c r="AP139" s="148">
        <f t="shared" si="67"/>
        <v>0</v>
      </c>
      <c r="AQ139" s="148">
        <f t="shared" si="68"/>
        <v>0</v>
      </c>
      <c r="AR139" s="148">
        <f t="shared" si="55"/>
        <v>0</v>
      </c>
      <c r="AS139" s="148">
        <f t="shared" si="69"/>
        <v>0</v>
      </c>
      <c r="AT139" s="148">
        <f t="shared" si="70"/>
        <v>0</v>
      </c>
    </row>
    <row r="140" spans="1:46">
      <c r="A140" s="21">
        <f t="shared" si="56"/>
        <v>132</v>
      </c>
      <c r="B140" s="29"/>
      <c r="C140" s="61"/>
      <c r="D140" s="34">
        <f t="shared" si="48"/>
        <v>0</v>
      </c>
      <c r="E140" s="17"/>
      <c r="F140" s="19"/>
      <c r="G140" s="18"/>
      <c r="H140" s="18"/>
      <c r="I140" s="18"/>
      <c r="J140" s="18"/>
      <c r="K140" s="60">
        <f t="shared" si="49"/>
        <v>0</v>
      </c>
      <c r="L140" s="17"/>
      <c r="M140" s="20">
        <f>IF(U140=0,0,SUM($U$9:U140))</f>
        <v>0</v>
      </c>
      <c r="N140" s="18"/>
      <c r="O140" s="18"/>
      <c r="P140" s="18"/>
      <c r="Q140" s="137">
        <f t="shared" si="50"/>
        <v>0</v>
      </c>
      <c r="R140" s="137">
        <f t="shared" si="51"/>
        <v>0</v>
      </c>
      <c r="S140" s="122"/>
      <c r="T140" s="139">
        <f>IFERROR(VLOOKUP(E140,マスタ!$F$4:$H$19,3,0),0)</f>
        <v>0</v>
      </c>
      <c r="U140" s="139">
        <f>IFERROR(VLOOKUP(L140,マスタ!$J$4:$L$19,3,0),0)</f>
        <v>0</v>
      </c>
      <c r="V140" s="140">
        <f>IFERROR(VLOOKUP($B140,'相場&amp;ウオレット'!$A$4:$H$53,2,0),0)</f>
        <v>0</v>
      </c>
      <c r="W140" s="140">
        <f>IFERROR(VLOOKUP($B140,'相場&amp;ウオレット'!$A$4:$H$53,3,0),0)</f>
        <v>0</v>
      </c>
      <c r="X140" s="140">
        <f>IFERROR(VLOOKUP($B140,'相場&amp;ウオレット'!$A$4:$H$53,4,0),0)</f>
        <v>0</v>
      </c>
      <c r="Y140" s="140">
        <f>IFERROR(VLOOKUP($B140,'相場&amp;ウオレット'!$A$4:$H$53,5,0),0)</f>
        <v>0</v>
      </c>
      <c r="Z140" s="141" t="str">
        <f t="shared" si="52"/>
        <v>_</v>
      </c>
      <c r="AA140" s="142" t="str">
        <f t="shared" si="53"/>
        <v>_</v>
      </c>
      <c r="AB140" s="143">
        <f>IFERROR(IF(C140="両替",1,VLOOKUP(E140,マスタ!$F$4:$G$19,2,0)),0)</f>
        <v>0</v>
      </c>
      <c r="AC140" s="143">
        <f t="shared" si="57"/>
        <v>0</v>
      </c>
      <c r="AD140" s="143">
        <f t="shared" si="58"/>
        <v>0</v>
      </c>
      <c r="AE140" s="143">
        <f t="shared" si="59"/>
        <v>0</v>
      </c>
      <c r="AF140" s="143">
        <f t="shared" si="60"/>
        <v>0</v>
      </c>
      <c r="AG140" s="143">
        <f t="shared" si="61"/>
        <v>0</v>
      </c>
      <c r="AH140" s="143">
        <f t="shared" si="62"/>
        <v>0</v>
      </c>
      <c r="AI140" s="143">
        <f t="shared" si="54"/>
        <v>0</v>
      </c>
      <c r="AJ140" s="143">
        <f>IFERROR(VLOOKUP(F140,資産!$A$5:$G$10000,7,0),0)</f>
        <v>0</v>
      </c>
      <c r="AK140" s="142">
        <f>IF(C140="両替",1,IFERROR(VLOOKUP(L140,マスタ!$J$4:$L$19,2,0),0))</f>
        <v>0</v>
      </c>
      <c r="AL140" s="148">
        <f t="shared" si="63"/>
        <v>0</v>
      </c>
      <c r="AM140" s="148">
        <f t="shared" si="64"/>
        <v>0</v>
      </c>
      <c r="AN140" s="148">
        <f t="shared" si="65"/>
        <v>0</v>
      </c>
      <c r="AO140" s="148">
        <f t="shared" si="66"/>
        <v>0</v>
      </c>
      <c r="AP140" s="148">
        <f t="shared" si="67"/>
        <v>0</v>
      </c>
      <c r="AQ140" s="148">
        <f t="shared" si="68"/>
        <v>0</v>
      </c>
      <c r="AR140" s="148">
        <f t="shared" si="55"/>
        <v>0</v>
      </c>
      <c r="AS140" s="148">
        <f t="shared" si="69"/>
        <v>0</v>
      </c>
      <c r="AT140" s="148">
        <f t="shared" si="70"/>
        <v>0</v>
      </c>
    </row>
    <row r="141" spans="1:46">
      <c r="A141" s="21">
        <f t="shared" si="56"/>
        <v>133</v>
      </c>
      <c r="B141" s="29"/>
      <c r="C141" s="61"/>
      <c r="D141" s="34">
        <f t="shared" si="48"/>
        <v>0</v>
      </c>
      <c r="E141" s="17"/>
      <c r="F141" s="19"/>
      <c r="G141" s="18"/>
      <c r="H141" s="18"/>
      <c r="I141" s="18"/>
      <c r="J141" s="18"/>
      <c r="K141" s="60">
        <f t="shared" si="49"/>
        <v>0</v>
      </c>
      <c r="L141" s="17"/>
      <c r="M141" s="20">
        <f>IF(U141=0,0,SUM($U$9:U141))</f>
        <v>0</v>
      </c>
      <c r="N141" s="18"/>
      <c r="O141" s="18"/>
      <c r="P141" s="18"/>
      <c r="Q141" s="137">
        <f t="shared" si="50"/>
        <v>0</v>
      </c>
      <c r="R141" s="137">
        <f t="shared" si="51"/>
        <v>0</v>
      </c>
      <c r="S141" s="122"/>
      <c r="T141" s="139">
        <f>IFERROR(VLOOKUP(E141,マスタ!$F$4:$H$19,3,0),0)</f>
        <v>0</v>
      </c>
      <c r="U141" s="139">
        <f>IFERROR(VLOOKUP(L141,マスタ!$J$4:$L$19,3,0),0)</f>
        <v>0</v>
      </c>
      <c r="V141" s="140">
        <f>IFERROR(VLOOKUP($B141,'相場&amp;ウオレット'!$A$4:$H$53,2,0),0)</f>
        <v>0</v>
      </c>
      <c r="W141" s="140">
        <f>IFERROR(VLOOKUP($B141,'相場&amp;ウオレット'!$A$4:$H$53,3,0),0)</f>
        <v>0</v>
      </c>
      <c r="X141" s="140">
        <f>IFERROR(VLOOKUP($B141,'相場&amp;ウオレット'!$A$4:$H$53,4,0),0)</f>
        <v>0</v>
      </c>
      <c r="Y141" s="140">
        <f>IFERROR(VLOOKUP($B141,'相場&amp;ウオレット'!$A$4:$H$53,5,0),0)</f>
        <v>0</v>
      </c>
      <c r="Z141" s="141" t="str">
        <f t="shared" si="52"/>
        <v>_</v>
      </c>
      <c r="AA141" s="142" t="str">
        <f t="shared" si="53"/>
        <v>_</v>
      </c>
      <c r="AB141" s="143">
        <f>IFERROR(IF(C141="両替",1,VLOOKUP(E141,マスタ!$F$4:$G$19,2,0)),0)</f>
        <v>0</v>
      </c>
      <c r="AC141" s="143">
        <f t="shared" si="57"/>
        <v>0</v>
      </c>
      <c r="AD141" s="143">
        <f t="shared" si="58"/>
        <v>0</v>
      </c>
      <c r="AE141" s="143">
        <f t="shared" si="59"/>
        <v>0</v>
      </c>
      <c r="AF141" s="143">
        <f t="shared" si="60"/>
        <v>0</v>
      </c>
      <c r="AG141" s="143">
        <f t="shared" si="61"/>
        <v>0</v>
      </c>
      <c r="AH141" s="143">
        <f t="shared" si="62"/>
        <v>0</v>
      </c>
      <c r="AI141" s="143">
        <f t="shared" si="54"/>
        <v>0</v>
      </c>
      <c r="AJ141" s="143">
        <f>IFERROR(VLOOKUP(F141,資産!$A$5:$G$10000,7,0),0)</f>
        <v>0</v>
      </c>
      <c r="AK141" s="142">
        <f>IF(C141="両替",1,IFERROR(VLOOKUP(L141,マスタ!$J$4:$L$19,2,0),0))</f>
        <v>0</v>
      </c>
      <c r="AL141" s="148">
        <f t="shared" si="63"/>
        <v>0</v>
      </c>
      <c r="AM141" s="148">
        <f t="shared" si="64"/>
        <v>0</v>
      </c>
      <c r="AN141" s="148">
        <f t="shared" si="65"/>
        <v>0</v>
      </c>
      <c r="AO141" s="148">
        <f t="shared" si="66"/>
        <v>0</v>
      </c>
      <c r="AP141" s="148">
        <f t="shared" si="67"/>
        <v>0</v>
      </c>
      <c r="AQ141" s="148">
        <f t="shared" si="68"/>
        <v>0</v>
      </c>
      <c r="AR141" s="148">
        <f t="shared" si="55"/>
        <v>0</v>
      </c>
      <c r="AS141" s="148">
        <f t="shared" si="69"/>
        <v>0</v>
      </c>
      <c r="AT141" s="148">
        <f t="shared" si="70"/>
        <v>0</v>
      </c>
    </row>
    <row r="142" spans="1:46">
      <c r="A142" s="21">
        <f t="shared" si="56"/>
        <v>134</v>
      </c>
      <c r="B142" s="29"/>
      <c r="C142" s="61"/>
      <c r="D142" s="34">
        <f t="shared" si="48"/>
        <v>0</v>
      </c>
      <c r="E142" s="17"/>
      <c r="F142" s="19"/>
      <c r="G142" s="18"/>
      <c r="H142" s="18"/>
      <c r="I142" s="18"/>
      <c r="J142" s="18"/>
      <c r="K142" s="60">
        <f t="shared" si="49"/>
        <v>0</v>
      </c>
      <c r="L142" s="17"/>
      <c r="M142" s="20">
        <f>IF(U142=0,0,SUM($U$9:U142))</f>
        <v>0</v>
      </c>
      <c r="N142" s="18"/>
      <c r="O142" s="18"/>
      <c r="P142" s="18"/>
      <c r="Q142" s="137">
        <f t="shared" si="50"/>
        <v>0</v>
      </c>
      <c r="R142" s="137">
        <f t="shared" si="51"/>
        <v>0</v>
      </c>
      <c r="S142" s="122"/>
      <c r="T142" s="139">
        <f>IFERROR(VLOOKUP(E142,マスタ!$F$4:$H$19,3,0),0)</f>
        <v>0</v>
      </c>
      <c r="U142" s="139">
        <f>IFERROR(VLOOKUP(L142,マスタ!$J$4:$L$19,3,0),0)</f>
        <v>0</v>
      </c>
      <c r="V142" s="140">
        <f>IFERROR(VLOOKUP($B142,'相場&amp;ウオレット'!$A$4:$H$53,2,0),0)</f>
        <v>0</v>
      </c>
      <c r="W142" s="140">
        <f>IFERROR(VLOOKUP($B142,'相場&amp;ウオレット'!$A$4:$H$53,3,0),0)</f>
        <v>0</v>
      </c>
      <c r="X142" s="140">
        <f>IFERROR(VLOOKUP($B142,'相場&amp;ウオレット'!$A$4:$H$53,4,0),0)</f>
        <v>0</v>
      </c>
      <c r="Y142" s="140">
        <f>IFERROR(VLOOKUP($B142,'相場&amp;ウオレット'!$A$4:$H$53,5,0),0)</f>
        <v>0</v>
      </c>
      <c r="Z142" s="141" t="str">
        <f t="shared" si="52"/>
        <v>_</v>
      </c>
      <c r="AA142" s="142" t="str">
        <f t="shared" si="53"/>
        <v>_</v>
      </c>
      <c r="AB142" s="143">
        <f>IFERROR(IF(C142="両替",1,VLOOKUP(E142,マスタ!$F$4:$G$19,2,0)),0)</f>
        <v>0</v>
      </c>
      <c r="AC142" s="143">
        <f t="shared" si="57"/>
        <v>0</v>
      </c>
      <c r="AD142" s="143">
        <f t="shared" si="58"/>
        <v>0</v>
      </c>
      <c r="AE142" s="143">
        <f t="shared" si="59"/>
        <v>0</v>
      </c>
      <c r="AF142" s="143">
        <f t="shared" si="60"/>
        <v>0</v>
      </c>
      <c r="AG142" s="143">
        <f t="shared" si="61"/>
        <v>0</v>
      </c>
      <c r="AH142" s="143">
        <f t="shared" si="62"/>
        <v>0</v>
      </c>
      <c r="AI142" s="143">
        <f t="shared" si="54"/>
        <v>0</v>
      </c>
      <c r="AJ142" s="143">
        <f>IFERROR(VLOOKUP(F142,資産!$A$5:$G$10000,7,0),0)</f>
        <v>0</v>
      </c>
      <c r="AK142" s="142">
        <f>IF(C142="両替",1,IFERROR(VLOOKUP(L142,マスタ!$J$4:$L$19,2,0),0))</f>
        <v>0</v>
      </c>
      <c r="AL142" s="148">
        <f t="shared" si="63"/>
        <v>0</v>
      </c>
      <c r="AM142" s="148">
        <f t="shared" si="64"/>
        <v>0</v>
      </c>
      <c r="AN142" s="148">
        <f t="shared" si="65"/>
        <v>0</v>
      </c>
      <c r="AO142" s="148">
        <f t="shared" si="66"/>
        <v>0</v>
      </c>
      <c r="AP142" s="148">
        <f t="shared" si="67"/>
        <v>0</v>
      </c>
      <c r="AQ142" s="148">
        <f t="shared" si="68"/>
        <v>0</v>
      </c>
      <c r="AR142" s="148">
        <f t="shared" si="55"/>
        <v>0</v>
      </c>
      <c r="AS142" s="148">
        <f t="shared" si="69"/>
        <v>0</v>
      </c>
      <c r="AT142" s="148">
        <f t="shared" si="70"/>
        <v>0</v>
      </c>
    </row>
    <row r="143" spans="1:46">
      <c r="A143" s="21">
        <f t="shared" si="56"/>
        <v>135</v>
      </c>
      <c r="B143" s="29"/>
      <c r="C143" s="61"/>
      <c r="D143" s="34">
        <f t="shared" si="48"/>
        <v>0</v>
      </c>
      <c r="E143" s="17"/>
      <c r="F143" s="19"/>
      <c r="G143" s="18"/>
      <c r="H143" s="18"/>
      <c r="I143" s="18"/>
      <c r="J143" s="18"/>
      <c r="K143" s="60">
        <f t="shared" si="49"/>
        <v>0</v>
      </c>
      <c r="L143" s="17"/>
      <c r="M143" s="20">
        <f>IF(U143=0,0,SUM($U$9:U143))</f>
        <v>0</v>
      </c>
      <c r="N143" s="18"/>
      <c r="O143" s="18"/>
      <c r="P143" s="18"/>
      <c r="Q143" s="137">
        <f t="shared" si="50"/>
        <v>0</v>
      </c>
      <c r="R143" s="137">
        <f t="shared" si="51"/>
        <v>0</v>
      </c>
      <c r="S143" s="122"/>
      <c r="T143" s="139">
        <f>IFERROR(VLOOKUP(E143,マスタ!$F$4:$H$19,3,0),0)</f>
        <v>0</v>
      </c>
      <c r="U143" s="139">
        <f>IFERROR(VLOOKUP(L143,マスタ!$J$4:$L$19,3,0),0)</f>
        <v>0</v>
      </c>
      <c r="V143" s="140">
        <f>IFERROR(VLOOKUP($B143,'相場&amp;ウオレット'!$A$4:$H$53,2,0),0)</f>
        <v>0</v>
      </c>
      <c r="W143" s="140">
        <f>IFERROR(VLOOKUP($B143,'相場&amp;ウオレット'!$A$4:$H$53,3,0),0)</f>
        <v>0</v>
      </c>
      <c r="X143" s="140">
        <f>IFERROR(VLOOKUP($B143,'相場&amp;ウオレット'!$A$4:$H$53,4,0),0)</f>
        <v>0</v>
      </c>
      <c r="Y143" s="140">
        <f>IFERROR(VLOOKUP($B143,'相場&amp;ウオレット'!$A$4:$H$53,5,0),0)</f>
        <v>0</v>
      </c>
      <c r="Z143" s="141" t="str">
        <f t="shared" si="52"/>
        <v>_</v>
      </c>
      <c r="AA143" s="142" t="str">
        <f t="shared" si="53"/>
        <v>_</v>
      </c>
      <c r="AB143" s="143">
        <f>IFERROR(IF(C143="両替",1,VLOOKUP(E143,マスタ!$F$4:$G$19,2,0)),0)</f>
        <v>0</v>
      </c>
      <c r="AC143" s="143">
        <f t="shared" si="57"/>
        <v>0</v>
      </c>
      <c r="AD143" s="143">
        <f t="shared" si="58"/>
        <v>0</v>
      </c>
      <c r="AE143" s="143">
        <f t="shared" si="59"/>
        <v>0</v>
      </c>
      <c r="AF143" s="143">
        <f t="shared" si="60"/>
        <v>0</v>
      </c>
      <c r="AG143" s="143">
        <f t="shared" si="61"/>
        <v>0</v>
      </c>
      <c r="AH143" s="143">
        <f t="shared" si="62"/>
        <v>0</v>
      </c>
      <c r="AI143" s="143">
        <f t="shared" si="54"/>
        <v>0</v>
      </c>
      <c r="AJ143" s="143">
        <f>IFERROR(VLOOKUP(F143,資産!$A$5:$G$10000,7,0),0)</f>
        <v>0</v>
      </c>
      <c r="AK143" s="142">
        <f>IF(C143="両替",1,IFERROR(VLOOKUP(L143,マスタ!$J$4:$L$19,2,0),0))</f>
        <v>0</v>
      </c>
      <c r="AL143" s="148">
        <f t="shared" si="63"/>
        <v>0</v>
      </c>
      <c r="AM143" s="148">
        <f t="shared" si="64"/>
        <v>0</v>
      </c>
      <c r="AN143" s="148">
        <f t="shared" si="65"/>
        <v>0</v>
      </c>
      <c r="AO143" s="148">
        <f t="shared" si="66"/>
        <v>0</v>
      </c>
      <c r="AP143" s="148">
        <f t="shared" si="67"/>
        <v>0</v>
      </c>
      <c r="AQ143" s="148">
        <f t="shared" si="68"/>
        <v>0</v>
      </c>
      <c r="AR143" s="148">
        <f t="shared" si="55"/>
        <v>0</v>
      </c>
      <c r="AS143" s="148">
        <f t="shared" si="69"/>
        <v>0</v>
      </c>
      <c r="AT143" s="148">
        <f t="shared" si="70"/>
        <v>0</v>
      </c>
    </row>
    <row r="144" spans="1:46">
      <c r="A144" s="21">
        <f t="shared" si="56"/>
        <v>136</v>
      </c>
      <c r="B144" s="29"/>
      <c r="C144" s="61"/>
      <c r="D144" s="34">
        <f t="shared" si="48"/>
        <v>0</v>
      </c>
      <c r="E144" s="17"/>
      <c r="F144" s="19"/>
      <c r="G144" s="18"/>
      <c r="H144" s="18"/>
      <c r="I144" s="18"/>
      <c r="J144" s="18"/>
      <c r="K144" s="60">
        <f t="shared" si="49"/>
        <v>0</v>
      </c>
      <c r="L144" s="17"/>
      <c r="M144" s="20">
        <f>IF(U144=0,0,SUM($U$9:U144))</f>
        <v>0</v>
      </c>
      <c r="N144" s="18"/>
      <c r="O144" s="18"/>
      <c r="P144" s="18"/>
      <c r="Q144" s="137">
        <f t="shared" si="50"/>
        <v>0</v>
      </c>
      <c r="R144" s="137">
        <f t="shared" si="51"/>
        <v>0</v>
      </c>
      <c r="S144" s="122"/>
      <c r="T144" s="139">
        <f>IFERROR(VLOOKUP(E144,マスタ!$F$4:$H$19,3,0),0)</f>
        <v>0</v>
      </c>
      <c r="U144" s="139">
        <f>IFERROR(VLOOKUP(L144,マスタ!$J$4:$L$19,3,0),0)</f>
        <v>0</v>
      </c>
      <c r="V144" s="140">
        <f>IFERROR(VLOOKUP($B144,'相場&amp;ウオレット'!$A$4:$H$53,2,0),0)</f>
        <v>0</v>
      </c>
      <c r="W144" s="140">
        <f>IFERROR(VLOOKUP($B144,'相場&amp;ウオレット'!$A$4:$H$53,3,0),0)</f>
        <v>0</v>
      </c>
      <c r="X144" s="140">
        <f>IFERROR(VLOOKUP($B144,'相場&amp;ウオレット'!$A$4:$H$53,4,0),0)</f>
        <v>0</v>
      </c>
      <c r="Y144" s="140">
        <f>IFERROR(VLOOKUP($B144,'相場&amp;ウオレット'!$A$4:$H$53,5,0),0)</f>
        <v>0</v>
      </c>
      <c r="Z144" s="141" t="str">
        <f t="shared" si="52"/>
        <v>_</v>
      </c>
      <c r="AA144" s="142" t="str">
        <f t="shared" si="53"/>
        <v>_</v>
      </c>
      <c r="AB144" s="143">
        <f>IFERROR(IF(C144="両替",1,VLOOKUP(E144,マスタ!$F$4:$G$19,2,0)),0)</f>
        <v>0</v>
      </c>
      <c r="AC144" s="143">
        <f t="shared" si="57"/>
        <v>0</v>
      </c>
      <c r="AD144" s="143">
        <f t="shared" si="58"/>
        <v>0</v>
      </c>
      <c r="AE144" s="143">
        <f t="shared" si="59"/>
        <v>0</v>
      </c>
      <c r="AF144" s="143">
        <f t="shared" si="60"/>
        <v>0</v>
      </c>
      <c r="AG144" s="143">
        <f t="shared" si="61"/>
        <v>0</v>
      </c>
      <c r="AH144" s="143">
        <f t="shared" si="62"/>
        <v>0</v>
      </c>
      <c r="AI144" s="143">
        <f t="shared" si="54"/>
        <v>0</v>
      </c>
      <c r="AJ144" s="143">
        <f>IFERROR(VLOOKUP(F144,資産!$A$5:$G$10000,7,0),0)</f>
        <v>0</v>
      </c>
      <c r="AK144" s="142">
        <f>IF(C144="両替",1,IFERROR(VLOOKUP(L144,マスタ!$J$4:$L$19,2,0),0))</f>
        <v>0</v>
      </c>
      <c r="AL144" s="148">
        <f t="shared" si="63"/>
        <v>0</v>
      </c>
      <c r="AM144" s="148">
        <f t="shared" si="64"/>
        <v>0</v>
      </c>
      <c r="AN144" s="148">
        <f t="shared" si="65"/>
        <v>0</v>
      </c>
      <c r="AO144" s="148">
        <f t="shared" si="66"/>
        <v>0</v>
      </c>
      <c r="AP144" s="148">
        <f t="shared" si="67"/>
        <v>0</v>
      </c>
      <c r="AQ144" s="148">
        <f t="shared" si="68"/>
        <v>0</v>
      </c>
      <c r="AR144" s="148">
        <f t="shared" si="55"/>
        <v>0</v>
      </c>
      <c r="AS144" s="148">
        <f t="shared" si="69"/>
        <v>0</v>
      </c>
      <c r="AT144" s="148">
        <f t="shared" si="70"/>
        <v>0</v>
      </c>
    </row>
    <row r="145" spans="1:46">
      <c r="A145" s="21">
        <f t="shared" si="56"/>
        <v>137</v>
      </c>
      <c r="B145" s="29"/>
      <c r="C145" s="61"/>
      <c r="D145" s="34">
        <f t="shared" si="48"/>
        <v>0</v>
      </c>
      <c r="E145" s="17"/>
      <c r="F145" s="19"/>
      <c r="G145" s="18"/>
      <c r="H145" s="18"/>
      <c r="I145" s="18"/>
      <c r="J145" s="18"/>
      <c r="K145" s="60">
        <f t="shared" si="49"/>
        <v>0</v>
      </c>
      <c r="L145" s="17"/>
      <c r="M145" s="20">
        <f>IF(U145=0,0,SUM($U$9:U145))</f>
        <v>0</v>
      </c>
      <c r="N145" s="18"/>
      <c r="O145" s="18"/>
      <c r="P145" s="18"/>
      <c r="Q145" s="137">
        <f t="shared" si="50"/>
        <v>0</v>
      </c>
      <c r="R145" s="137">
        <f t="shared" si="51"/>
        <v>0</v>
      </c>
      <c r="S145" s="122"/>
      <c r="T145" s="139">
        <f>IFERROR(VLOOKUP(E145,マスタ!$F$4:$H$19,3,0),0)</f>
        <v>0</v>
      </c>
      <c r="U145" s="139">
        <f>IFERROR(VLOOKUP(L145,マスタ!$J$4:$L$19,3,0),0)</f>
        <v>0</v>
      </c>
      <c r="V145" s="140">
        <f>IFERROR(VLOOKUP($B145,'相場&amp;ウオレット'!$A$4:$H$53,2,0),0)</f>
        <v>0</v>
      </c>
      <c r="W145" s="140">
        <f>IFERROR(VLOOKUP($B145,'相場&amp;ウオレット'!$A$4:$H$53,3,0),0)</f>
        <v>0</v>
      </c>
      <c r="X145" s="140">
        <f>IFERROR(VLOOKUP($B145,'相場&amp;ウオレット'!$A$4:$H$53,4,0),0)</f>
        <v>0</v>
      </c>
      <c r="Y145" s="140">
        <f>IFERROR(VLOOKUP($B145,'相場&amp;ウオレット'!$A$4:$H$53,5,0),0)</f>
        <v>0</v>
      </c>
      <c r="Z145" s="141" t="str">
        <f t="shared" si="52"/>
        <v>_</v>
      </c>
      <c r="AA145" s="142" t="str">
        <f t="shared" si="53"/>
        <v>_</v>
      </c>
      <c r="AB145" s="143">
        <f>IFERROR(IF(C145="両替",1,VLOOKUP(E145,マスタ!$F$4:$G$19,2,0)),0)</f>
        <v>0</v>
      </c>
      <c r="AC145" s="143">
        <f t="shared" si="57"/>
        <v>0</v>
      </c>
      <c r="AD145" s="143">
        <f t="shared" si="58"/>
        <v>0</v>
      </c>
      <c r="AE145" s="143">
        <f t="shared" si="59"/>
        <v>0</v>
      </c>
      <c r="AF145" s="143">
        <f t="shared" si="60"/>
        <v>0</v>
      </c>
      <c r="AG145" s="143">
        <f t="shared" si="61"/>
        <v>0</v>
      </c>
      <c r="AH145" s="143">
        <f t="shared" si="62"/>
        <v>0</v>
      </c>
      <c r="AI145" s="143">
        <f t="shared" si="54"/>
        <v>0</v>
      </c>
      <c r="AJ145" s="143">
        <f>IFERROR(VLOOKUP(F145,資産!$A$5:$G$10000,7,0),0)</f>
        <v>0</v>
      </c>
      <c r="AK145" s="142">
        <f>IF(C145="両替",1,IFERROR(VLOOKUP(L145,マスタ!$J$4:$L$19,2,0),0))</f>
        <v>0</v>
      </c>
      <c r="AL145" s="148">
        <f t="shared" si="63"/>
        <v>0</v>
      </c>
      <c r="AM145" s="148">
        <f t="shared" si="64"/>
        <v>0</v>
      </c>
      <c r="AN145" s="148">
        <f t="shared" si="65"/>
        <v>0</v>
      </c>
      <c r="AO145" s="148">
        <f t="shared" si="66"/>
        <v>0</v>
      </c>
      <c r="AP145" s="148">
        <f t="shared" si="67"/>
        <v>0</v>
      </c>
      <c r="AQ145" s="148">
        <f t="shared" si="68"/>
        <v>0</v>
      </c>
      <c r="AR145" s="148">
        <f t="shared" si="55"/>
        <v>0</v>
      </c>
      <c r="AS145" s="148">
        <f t="shared" si="69"/>
        <v>0</v>
      </c>
      <c r="AT145" s="148">
        <f t="shared" si="70"/>
        <v>0</v>
      </c>
    </row>
    <row r="146" spans="1:46">
      <c r="A146" s="21">
        <f t="shared" si="56"/>
        <v>138</v>
      </c>
      <c r="B146" s="29"/>
      <c r="C146" s="61"/>
      <c r="D146" s="34">
        <f t="shared" si="48"/>
        <v>0</v>
      </c>
      <c r="E146" s="17"/>
      <c r="F146" s="19"/>
      <c r="G146" s="18"/>
      <c r="H146" s="18"/>
      <c r="I146" s="18"/>
      <c r="J146" s="18"/>
      <c r="K146" s="60">
        <f t="shared" si="49"/>
        <v>0</v>
      </c>
      <c r="L146" s="17"/>
      <c r="M146" s="20">
        <f>IF(U146=0,0,SUM($U$9:U146))</f>
        <v>0</v>
      </c>
      <c r="N146" s="18"/>
      <c r="O146" s="18"/>
      <c r="P146" s="18"/>
      <c r="Q146" s="137">
        <f t="shared" si="50"/>
        <v>0</v>
      </c>
      <c r="R146" s="137">
        <f t="shared" si="51"/>
        <v>0</v>
      </c>
      <c r="S146" s="122"/>
      <c r="T146" s="139">
        <f>IFERROR(VLOOKUP(E146,マスタ!$F$4:$H$19,3,0),0)</f>
        <v>0</v>
      </c>
      <c r="U146" s="139">
        <f>IFERROR(VLOOKUP(L146,マスタ!$J$4:$L$19,3,0),0)</f>
        <v>0</v>
      </c>
      <c r="V146" s="140">
        <f>IFERROR(VLOOKUP($B146,'相場&amp;ウオレット'!$A$4:$H$53,2,0),0)</f>
        <v>0</v>
      </c>
      <c r="W146" s="140">
        <f>IFERROR(VLOOKUP($B146,'相場&amp;ウオレット'!$A$4:$H$53,3,0),0)</f>
        <v>0</v>
      </c>
      <c r="X146" s="140">
        <f>IFERROR(VLOOKUP($B146,'相場&amp;ウオレット'!$A$4:$H$53,4,0),0)</f>
        <v>0</v>
      </c>
      <c r="Y146" s="140">
        <f>IFERROR(VLOOKUP($B146,'相場&amp;ウオレット'!$A$4:$H$53,5,0),0)</f>
        <v>0</v>
      </c>
      <c r="Z146" s="141" t="str">
        <f t="shared" si="52"/>
        <v>_</v>
      </c>
      <c r="AA146" s="142" t="str">
        <f t="shared" si="53"/>
        <v>_</v>
      </c>
      <c r="AB146" s="143">
        <f>IFERROR(IF(C146="両替",1,VLOOKUP(E146,マスタ!$F$4:$G$19,2,0)),0)</f>
        <v>0</v>
      </c>
      <c r="AC146" s="143">
        <f t="shared" si="57"/>
        <v>0</v>
      </c>
      <c r="AD146" s="143">
        <f t="shared" si="58"/>
        <v>0</v>
      </c>
      <c r="AE146" s="143">
        <f t="shared" si="59"/>
        <v>0</v>
      </c>
      <c r="AF146" s="143">
        <f t="shared" si="60"/>
        <v>0</v>
      </c>
      <c r="AG146" s="143">
        <f t="shared" si="61"/>
        <v>0</v>
      </c>
      <c r="AH146" s="143">
        <f t="shared" si="62"/>
        <v>0</v>
      </c>
      <c r="AI146" s="143">
        <f t="shared" si="54"/>
        <v>0</v>
      </c>
      <c r="AJ146" s="143">
        <f>IFERROR(VLOOKUP(F146,資産!$A$5:$G$10000,7,0),0)</f>
        <v>0</v>
      </c>
      <c r="AK146" s="142">
        <f>IF(C146="両替",1,IFERROR(VLOOKUP(L146,マスタ!$J$4:$L$19,2,0),0))</f>
        <v>0</v>
      </c>
      <c r="AL146" s="148">
        <f t="shared" si="63"/>
        <v>0</v>
      </c>
      <c r="AM146" s="148">
        <f t="shared" si="64"/>
        <v>0</v>
      </c>
      <c r="AN146" s="148">
        <f t="shared" si="65"/>
        <v>0</v>
      </c>
      <c r="AO146" s="148">
        <f t="shared" si="66"/>
        <v>0</v>
      </c>
      <c r="AP146" s="148">
        <f t="shared" si="67"/>
        <v>0</v>
      </c>
      <c r="AQ146" s="148">
        <f t="shared" si="68"/>
        <v>0</v>
      </c>
      <c r="AR146" s="148">
        <f t="shared" si="55"/>
        <v>0</v>
      </c>
      <c r="AS146" s="148">
        <f t="shared" si="69"/>
        <v>0</v>
      </c>
      <c r="AT146" s="148">
        <f t="shared" si="70"/>
        <v>0</v>
      </c>
    </row>
    <row r="147" spans="1:46">
      <c r="A147" s="21">
        <f t="shared" si="56"/>
        <v>139</v>
      </c>
      <c r="B147" s="29"/>
      <c r="C147" s="61"/>
      <c r="D147" s="34">
        <f t="shared" si="48"/>
        <v>0</v>
      </c>
      <c r="E147" s="17"/>
      <c r="F147" s="19"/>
      <c r="G147" s="18"/>
      <c r="H147" s="18"/>
      <c r="I147" s="18"/>
      <c r="J147" s="18"/>
      <c r="K147" s="60">
        <f t="shared" si="49"/>
        <v>0</v>
      </c>
      <c r="L147" s="17"/>
      <c r="M147" s="20">
        <f>IF(U147=0,0,SUM($U$9:U147))</f>
        <v>0</v>
      </c>
      <c r="N147" s="18"/>
      <c r="O147" s="18"/>
      <c r="P147" s="18"/>
      <c r="Q147" s="137">
        <f t="shared" si="50"/>
        <v>0</v>
      </c>
      <c r="R147" s="137">
        <f t="shared" si="51"/>
        <v>0</v>
      </c>
      <c r="S147" s="122"/>
      <c r="T147" s="139">
        <f>IFERROR(VLOOKUP(E147,マスタ!$F$4:$H$19,3,0),0)</f>
        <v>0</v>
      </c>
      <c r="U147" s="139">
        <f>IFERROR(VLOOKUP(L147,マスタ!$J$4:$L$19,3,0),0)</f>
        <v>0</v>
      </c>
      <c r="V147" s="140">
        <f>IFERROR(VLOOKUP($B147,'相場&amp;ウオレット'!$A$4:$H$53,2,0),0)</f>
        <v>0</v>
      </c>
      <c r="W147" s="140">
        <f>IFERROR(VLOOKUP($B147,'相場&amp;ウオレット'!$A$4:$H$53,3,0),0)</f>
        <v>0</v>
      </c>
      <c r="X147" s="140">
        <f>IFERROR(VLOOKUP($B147,'相場&amp;ウオレット'!$A$4:$H$53,4,0),0)</f>
        <v>0</v>
      </c>
      <c r="Y147" s="140">
        <f>IFERROR(VLOOKUP($B147,'相場&amp;ウオレット'!$A$4:$H$53,5,0),0)</f>
        <v>0</v>
      </c>
      <c r="Z147" s="141" t="str">
        <f t="shared" si="52"/>
        <v>_</v>
      </c>
      <c r="AA147" s="142" t="str">
        <f t="shared" si="53"/>
        <v>_</v>
      </c>
      <c r="AB147" s="143">
        <f>IFERROR(IF(C147="両替",1,VLOOKUP(E147,マスタ!$F$4:$G$19,2,0)),0)</f>
        <v>0</v>
      </c>
      <c r="AC147" s="143">
        <f t="shared" si="57"/>
        <v>0</v>
      </c>
      <c r="AD147" s="143">
        <f t="shared" si="58"/>
        <v>0</v>
      </c>
      <c r="AE147" s="143">
        <f t="shared" si="59"/>
        <v>0</v>
      </c>
      <c r="AF147" s="143">
        <f t="shared" si="60"/>
        <v>0</v>
      </c>
      <c r="AG147" s="143">
        <f t="shared" si="61"/>
        <v>0</v>
      </c>
      <c r="AH147" s="143">
        <f t="shared" si="62"/>
        <v>0</v>
      </c>
      <c r="AI147" s="143">
        <f t="shared" si="54"/>
        <v>0</v>
      </c>
      <c r="AJ147" s="143">
        <f>IFERROR(VLOOKUP(F147,資産!$A$5:$G$10000,7,0),0)</f>
        <v>0</v>
      </c>
      <c r="AK147" s="142">
        <f>IF(C147="両替",1,IFERROR(VLOOKUP(L147,マスタ!$J$4:$L$19,2,0),0))</f>
        <v>0</v>
      </c>
      <c r="AL147" s="148">
        <f t="shared" si="63"/>
        <v>0</v>
      </c>
      <c r="AM147" s="148">
        <f t="shared" si="64"/>
        <v>0</v>
      </c>
      <c r="AN147" s="148">
        <f t="shared" si="65"/>
        <v>0</v>
      </c>
      <c r="AO147" s="148">
        <f t="shared" si="66"/>
        <v>0</v>
      </c>
      <c r="AP147" s="148">
        <f t="shared" si="67"/>
        <v>0</v>
      </c>
      <c r="AQ147" s="148">
        <f t="shared" si="68"/>
        <v>0</v>
      </c>
      <c r="AR147" s="148">
        <f t="shared" si="55"/>
        <v>0</v>
      </c>
      <c r="AS147" s="148">
        <f t="shared" si="69"/>
        <v>0</v>
      </c>
      <c r="AT147" s="148">
        <f t="shared" si="70"/>
        <v>0</v>
      </c>
    </row>
    <row r="148" spans="1:46">
      <c r="A148" s="21">
        <f t="shared" si="56"/>
        <v>140</v>
      </c>
      <c r="B148" s="29"/>
      <c r="C148" s="61"/>
      <c r="D148" s="34">
        <f t="shared" si="48"/>
        <v>0</v>
      </c>
      <c r="E148" s="17"/>
      <c r="F148" s="19"/>
      <c r="G148" s="18"/>
      <c r="H148" s="18"/>
      <c r="I148" s="18"/>
      <c r="J148" s="18"/>
      <c r="K148" s="60">
        <f t="shared" si="49"/>
        <v>0</v>
      </c>
      <c r="L148" s="17"/>
      <c r="M148" s="20">
        <f>IF(U148=0,0,SUM($U$9:U148))</f>
        <v>0</v>
      </c>
      <c r="N148" s="18"/>
      <c r="O148" s="18"/>
      <c r="P148" s="18"/>
      <c r="Q148" s="137">
        <f t="shared" si="50"/>
        <v>0</v>
      </c>
      <c r="R148" s="137">
        <f t="shared" si="51"/>
        <v>0</v>
      </c>
      <c r="S148" s="122"/>
      <c r="T148" s="139">
        <f>IFERROR(VLOOKUP(E148,マスタ!$F$4:$H$19,3,0),0)</f>
        <v>0</v>
      </c>
      <c r="U148" s="139">
        <f>IFERROR(VLOOKUP(L148,マスタ!$J$4:$L$19,3,0),0)</f>
        <v>0</v>
      </c>
      <c r="V148" s="140">
        <f>IFERROR(VLOOKUP($B148,'相場&amp;ウオレット'!$A$4:$H$53,2,0),0)</f>
        <v>0</v>
      </c>
      <c r="W148" s="140">
        <f>IFERROR(VLOOKUP($B148,'相場&amp;ウオレット'!$A$4:$H$53,3,0),0)</f>
        <v>0</v>
      </c>
      <c r="X148" s="140">
        <f>IFERROR(VLOOKUP($B148,'相場&amp;ウオレット'!$A$4:$H$53,4,0),0)</f>
        <v>0</v>
      </c>
      <c r="Y148" s="140">
        <f>IFERROR(VLOOKUP($B148,'相場&amp;ウオレット'!$A$4:$H$53,5,0),0)</f>
        <v>0</v>
      </c>
      <c r="Z148" s="141" t="str">
        <f t="shared" si="52"/>
        <v>_</v>
      </c>
      <c r="AA148" s="142" t="str">
        <f t="shared" si="53"/>
        <v>_</v>
      </c>
      <c r="AB148" s="143">
        <f>IFERROR(IF(C148="両替",1,VLOOKUP(E148,マスタ!$F$4:$G$19,2,0)),0)</f>
        <v>0</v>
      </c>
      <c r="AC148" s="143">
        <f t="shared" si="57"/>
        <v>0</v>
      </c>
      <c r="AD148" s="143">
        <f t="shared" si="58"/>
        <v>0</v>
      </c>
      <c r="AE148" s="143">
        <f t="shared" si="59"/>
        <v>0</v>
      </c>
      <c r="AF148" s="143">
        <f t="shared" si="60"/>
        <v>0</v>
      </c>
      <c r="AG148" s="143">
        <f t="shared" si="61"/>
        <v>0</v>
      </c>
      <c r="AH148" s="143">
        <f t="shared" si="62"/>
        <v>0</v>
      </c>
      <c r="AI148" s="143">
        <f t="shared" si="54"/>
        <v>0</v>
      </c>
      <c r="AJ148" s="143">
        <f>IFERROR(VLOOKUP(F148,資産!$A$5:$G$10000,7,0),0)</f>
        <v>0</v>
      </c>
      <c r="AK148" s="142">
        <f>IF(C148="両替",1,IFERROR(VLOOKUP(L148,マスタ!$J$4:$L$19,2,0),0))</f>
        <v>0</v>
      </c>
      <c r="AL148" s="148">
        <f t="shared" si="63"/>
        <v>0</v>
      </c>
      <c r="AM148" s="148">
        <f t="shared" si="64"/>
        <v>0</v>
      </c>
      <c r="AN148" s="148">
        <f t="shared" si="65"/>
        <v>0</v>
      </c>
      <c r="AO148" s="148">
        <f t="shared" si="66"/>
        <v>0</v>
      </c>
      <c r="AP148" s="148">
        <f t="shared" si="67"/>
        <v>0</v>
      </c>
      <c r="AQ148" s="148">
        <f t="shared" si="68"/>
        <v>0</v>
      </c>
      <c r="AR148" s="148">
        <f t="shared" si="55"/>
        <v>0</v>
      </c>
      <c r="AS148" s="148">
        <f t="shared" si="69"/>
        <v>0</v>
      </c>
      <c r="AT148" s="148">
        <f t="shared" si="70"/>
        <v>0</v>
      </c>
    </row>
    <row r="149" spans="1:46">
      <c r="A149" s="21">
        <f t="shared" si="56"/>
        <v>141</v>
      </c>
      <c r="B149" s="29"/>
      <c r="C149" s="61"/>
      <c r="D149" s="34">
        <f t="shared" si="48"/>
        <v>0</v>
      </c>
      <c r="E149" s="17"/>
      <c r="F149" s="19"/>
      <c r="G149" s="18"/>
      <c r="H149" s="18"/>
      <c r="I149" s="18"/>
      <c r="J149" s="18"/>
      <c r="K149" s="60">
        <f t="shared" si="49"/>
        <v>0</v>
      </c>
      <c r="L149" s="17"/>
      <c r="M149" s="20">
        <f>IF(U149=0,0,SUM($U$9:U149))</f>
        <v>0</v>
      </c>
      <c r="N149" s="18"/>
      <c r="O149" s="18"/>
      <c r="P149" s="18"/>
      <c r="Q149" s="137">
        <f t="shared" si="50"/>
        <v>0</v>
      </c>
      <c r="R149" s="137">
        <f t="shared" si="51"/>
        <v>0</v>
      </c>
      <c r="S149" s="122"/>
      <c r="T149" s="139">
        <f>IFERROR(VLOOKUP(E149,マスタ!$F$4:$H$19,3,0),0)</f>
        <v>0</v>
      </c>
      <c r="U149" s="139">
        <f>IFERROR(VLOOKUP(L149,マスタ!$J$4:$L$19,3,0),0)</f>
        <v>0</v>
      </c>
      <c r="V149" s="140">
        <f>IFERROR(VLOOKUP($B149,'相場&amp;ウオレット'!$A$4:$H$53,2,0),0)</f>
        <v>0</v>
      </c>
      <c r="W149" s="140">
        <f>IFERROR(VLOOKUP($B149,'相場&amp;ウオレット'!$A$4:$H$53,3,0),0)</f>
        <v>0</v>
      </c>
      <c r="X149" s="140">
        <f>IFERROR(VLOOKUP($B149,'相場&amp;ウオレット'!$A$4:$H$53,4,0),0)</f>
        <v>0</v>
      </c>
      <c r="Y149" s="140">
        <f>IFERROR(VLOOKUP($B149,'相場&amp;ウオレット'!$A$4:$H$53,5,0),0)</f>
        <v>0</v>
      </c>
      <c r="Z149" s="141" t="str">
        <f t="shared" si="52"/>
        <v>_</v>
      </c>
      <c r="AA149" s="142" t="str">
        <f t="shared" si="53"/>
        <v>_</v>
      </c>
      <c r="AB149" s="143">
        <f>IFERROR(IF(C149="両替",1,VLOOKUP(E149,マスタ!$F$4:$G$19,2,0)),0)</f>
        <v>0</v>
      </c>
      <c r="AC149" s="143">
        <f t="shared" si="57"/>
        <v>0</v>
      </c>
      <c r="AD149" s="143">
        <f t="shared" si="58"/>
        <v>0</v>
      </c>
      <c r="AE149" s="143">
        <f t="shared" si="59"/>
        <v>0</v>
      </c>
      <c r="AF149" s="143">
        <f t="shared" si="60"/>
        <v>0</v>
      </c>
      <c r="AG149" s="143">
        <f t="shared" si="61"/>
        <v>0</v>
      </c>
      <c r="AH149" s="143">
        <f t="shared" si="62"/>
        <v>0</v>
      </c>
      <c r="AI149" s="143">
        <f t="shared" si="54"/>
        <v>0</v>
      </c>
      <c r="AJ149" s="143">
        <f>IFERROR(VLOOKUP(F149,資産!$A$5:$G$10000,7,0),0)</f>
        <v>0</v>
      </c>
      <c r="AK149" s="142">
        <f>IF(C149="両替",1,IFERROR(VLOOKUP(L149,マスタ!$J$4:$L$19,2,0),0))</f>
        <v>0</v>
      </c>
      <c r="AL149" s="148">
        <f t="shared" si="63"/>
        <v>0</v>
      </c>
      <c r="AM149" s="148">
        <f t="shared" si="64"/>
        <v>0</v>
      </c>
      <c r="AN149" s="148">
        <f t="shared" si="65"/>
        <v>0</v>
      </c>
      <c r="AO149" s="148">
        <f t="shared" si="66"/>
        <v>0</v>
      </c>
      <c r="AP149" s="148">
        <f t="shared" si="67"/>
        <v>0</v>
      </c>
      <c r="AQ149" s="148">
        <f t="shared" si="68"/>
        <v>0</v>
      </c>
      <c r="AR149" s="148">
        <f t="shared" si="55"/>
        <v>0</v>
      </c>
      <c r="AS149" s="148">
        <f t="shared" si="69"/>
        <v>0</v>
      </c>
      <c r="AT149" s="148">
        <f t="shared" si="70"/>
        <v>0</v>
      </c>
    </row>
    <row r="150" spans="1:46">
      <c r="A150" s="21">
        <f t="shared" si="56"/>
        <v>142</v>
      </c>
      <c r="B150" s="29"/>
      <c r="C150" s="61"/>
      <c r="D150" s="34">
        <f t="shared" si="48"/>
        <v>0</v>
      </c>
      <c r="E150" s="17"/>
      <c r="F150" s="19"/>
      <c r="G150" s="18"/>
      <c r="H150" s="18"/>
      <c r="I150" s="18"/>
      <c r="J150" s="18"/>
      <c r="K150" s="60">
        <f t="shared" si="49"/>
        <v>0</v>
      </c>
      <c r="L150" s="17"/>
      <c r="M150" s="20">
        <f>IF(U150=0,0,SUM($U$9:U150))</f>
        <v>0</v>
      </c>
      <c r="N150" s="18"/>
      <c r="O150" s="18"/>
      <c r="P150" s="18"/>
      <c r="Q150" s="137">
        <f t="shared" si="50"/>
        <v>0</v>
      </c>
      <c r="R150" s="137">
        <f t="shared" si="51"/>
        <v>0</v>
      </c>
      <c r="S150" s="122"/>
      <c r="T150" s="139">
        <f>IFERROR(VLOOKUP(E150,マスタ!$F$4:$H$19,3,0),0)</f>
        <v>0</v>
      </c>
      <c r="U150" s="139">
        <f>IFERROR(VLOOKUP(L150,マスタ!$J$4:$L$19,3,0),0)</f>
        <v>0</v>
      </c>
      <c r="V150" s="140">
        <f>IFERROR(VLOOKUP($B150,'相場&amp;ウオレット'!$A$4:$H$53,2,0),0)</f>
        <v>0</v>
      </c>
      <c r="W150" s="140">
        <f>IFERROR(VLOOKUP($B150,'相場&amp;ウオレット'!$A$4:$H$53,3,0),0)</f>
        <v>0</v>
      </c>
      <c r="X150" s="140">
        <f>IFERROR(VLOOKUP($B150,'相場&amp;ウオレット'!$A$4:$H$53,4,0),0)</f>
        <v>0</v>
      </c>
      <c r="Y150" s="140">
        <f>IFERROR(VLOOKUP($B150,'相場&amp;ウオレット'!$A$4:$H$53,5,0),0)</f>
        <v>0</v>
      </c>
      <c r="Z150" s="141" t="str">
        <f t="shared" si="52"/>
        <v>_</v>
      </c>
      <c r="AA150" s="142" t="str">
        <f t="shared" si="53"/>
        <v>_</v>
      </c>
      <c r="AB150" s="143">
        <f>IFERROR(IF(C150="両替",1,VLOOKUP(E150,マスタ!$F$4:$G$19,2,0)),0)</f>
        <v>0</v>
      </c>
      <c r="AC150" s="143">
        <f t="shared" si="57"/>
        <v>0</v>
      </c>
      <c r="AD150" s="143">
        <f t="shared" si="58"/>
        <v>0</v>
      </c>
      <c r="AE150" s="143">
        <f t="shared" si="59"/>
        <v>0</v>
      </c>
      <c r="AF150" s="143">
        <f t="shared" si="60"/>
        <v>0</v>
      </c>
      <c r="AG150" s="143">
        <f t="shared" si="61"/>
        <v>0</v>
      </c>
      <c r="AH150" s="143">
        <f t="shared" si="62"/>
        <v>0</v>
      </c>
      <c r="AI150" s="143">
        <f t="shared" si="54"/>
        <v>0</v>
      </c>
      <c r="AJ150" s="143">
        <f>IFERROR(VLOOKUP(F150,資産!$A$5:$G$10000,7,0),0)</f>
        <v>0</v>
      </c>
      <c r="AK150" s="142">
        <f>IF(C150="両替",1,IFERROR(VLOOKUP(L150,マスタ!$J$4:$L$19,2,0),0))</f>
        <v>0</v>
      </c>
      <c r="AL150" s="148">
        <f t="shared" si="63"/>
        <v>0</v>
      </c>
      <c r="AM150" s="148">
        <f t="shared" si="64"/>
        <v>0</v>
      </c>
      <c r="AN150" s="148">
        <f t="shared" si="65"/>
        <v>0</v>
      </c>
      <c r="AO150" s="148">
        <f t="shared" si="66"/>
        <v>0</v>
      </c>
      <c r="AP150" s="148">
        <f t="shared" si="67"/>
        <v>0</v>
      </c>
      <c r="AQ150" s="148">
        <f t="shared" si="68"/>
        <v>0</v>
      </c>
      <c r="AR150" s="148">
        <f t="shared" si="55"/>
        <v>0</v>
      </c>
      <c r="AS150" s="148">
        <f t="shared" si="69"/>
        <v>0</v>
      </c>
      <c r="AT150" s="148">
        <f t="shared" si="70"/>
        <v>0</v>
      </c>
    </row>
    <row r="151" spans="1:46">
      <c r="A151" s="21">
        <f t="shared" si="56"/>
        <v>143</v>
      </c>
      <c r="B151" s="29"/>
      <c r="C151" s="61"/>
      <c r="D151" s="34">
        <f t="shared" si="48"/>
        <v>0</v>
      </c>
      <c r="E151" s="17"/>
      <c r="F151" s="19"/>
      <c r="G151" s="18"/>
      <c r="H151" s="18"/>
      <c r="I151" s="18"/>
      <c r="J151" s="18"/>
      <c r="K151" s="60">
        <f t="shared" si="49"/>
        <v>0</v>
      </c>
      <c r="L151" s="17"/>
      <c r="M151" s="20">
        <f>IF(U151=0,0,SUM($U$9:U151))</f>
        <v>0</v>
      </c>
      <c r="N151" s="18"/>
      <c r="O151" s="18"/>
      <c r="P151" s="18"/>
      <c r="Q151" s="137">
        <f t="shared" si="50"/>
        <v>0</v>
      </c>
      <c r="R151" s="137">
        <f t="shared" si="51"/>
        <v>0</v>
      </c>
      <c r="S151" s="122"/>
      <c r="T151" s="139">
        <f>IFERROR(VLOOKUP(E151,マスタ!$F$4:$H$19,3,0),0)</f>
        <v>0</v>
      </c>
      <c r="U151" s="139">
        <f>IFERROR(VLOOKUP(L151,マスタ!$J$4:$L$19,3,0),0)</f>
        <v>0</v>
      </c>
      <c r="V151" s="140">
        <f>IFERROR(VLOOKUP($B151,'相場&amp;ウオレット'!$A$4:$H$53,2,0),0)</f>
        <v>0</v>
      </c>
      <c r="W151" s="140">
        <f>IFERROR(VLOOKUP($B151,'相場&amp;ウオレット'!$A$4:$H$53,3,0),0)</f>
        <v>0</v>
      </c>
      <c r="X151" s="140">
        <f>IFERROR(VLOOKUP($B151,'相場&amp;ウオレット'!$A$4:$H$53,4,0),0)</f>
        <v>0</v>
      </c>
      <c r="Y151" s="140">
        <f>IFERROR(VLOOKUP($B151,'相場&amp;ウオレット'!$A$4:$H$53,5,0),0)</f>
        <v>0</v>
      </c>
      <c r="Z151" s="141" t="str">
        <f t="shared" si="52"/>
        <v>_</v>
      </c>
      <c r="AA151" s="142" t="str">
        <f t="shared" si="53"/>
        <v>_</v>
      </c>
      <c r="AB151" s="143">
        <f>IFERROR(IF(C151="両替",1,VLOOKUP(E151,マスタ!$F$4:$G$19,2,0)),0)</f>
        <v>0</v>
      </c>
      <c r="AC151" s="143">
        <f t="shared" si="57"/>
        <v>0</v>
      </c>
      <c r="AD151" s="143">
        <f t="shared" si="58"/>
        <v>0</v>
      </c>
      <c r="AE151" s="143">
        <f t="shared" si="59"/>
        <v>0</v>
      </c>
      <c r="AF151" s="143">
        <f t="shared" si="60"/>
        <v>0</v>
      </c>
      <c r="AG151" s="143">
        <f t="shared" si="61"/>
        <v>0</v>
      </c>
      <c r="AH151" s="143">
        <f t="shared" si="62"/>
        <v>0</v>
      </c>
      <c r="AI151" s="143">
        <f t="shared" si="54"/>
        <v>0</v>
      </c>
      <c r="AJ151" s="143">
        <f>IFERROR(VLOOKUP(F151,資産!$A$5:$G$10000,7,0),0)</f>
        <v>0</v>
      </c>
      <c r="AK151" s="142">
        <f>IF(C151="両替",1,IFERROR(VLOOKUP(L151,マスタ!$J$4:$L$19,2,0),0))</f>
        <v>0</v>
      </c>
      <c r="AL151" s="148">
        <f t="shared" si="63"/>
        <v>0</v>
      </c>
      <c r="AM151" s="148">
        <f t="shared" si="64"/>
        <v>0</v>
      </c>
      <c r="AN151" s="148">
        <f t="shared" si="65"/>
        <v>0</v>
      </c>
      <c r="AO151" s="148">
        <f t="shared" si="66"/>
        <v>0</v>
      </c>
      <c r="AP151" s="148">
        <f t="shared" si="67"/>
        <v>0</v>
      </c>
      <c r="AQ151" s="148">
        <f t="shared" si="68"/>
        <v>0</v>
      </c>
      <c r="AR151" s="148">
        <f t="shared" si="55"/>
        <v>0</v>
      </c>
      <c r="AS151" s="148">
        <f t="shared" si="69"/>
        <v>0</v>
      </c>
      <c r="AT151" s="148">
        <f t="shared" si="70"/>
        <v>0</v>
      </c>
    </row>
    <row r="152" spans="1:46">
      <c r="A152" s="21">
        <f t="shared" si="56"/>
        <v>144</v>
      </c>
      <c r="B152" s="29"/>
      <c r="C152" s="61"/>
      <c r="D152" s="34">
        <f t="shared" si="48"/>
        <v>0</v>
      </c>
      <c r="E152" s="17"/>
      <c r="F152" s="19"/>
      <c r="G152" s="18"/>
      <c r="H152" s="18"/>
      <c r="I152" s="18"/>
      <c r="J152" s="18"/>
      <c r="K152" s="60">
        <f t="shared" si="49"/>
        <v>0</v>
      </c>
      <c r="L152" s="17"/>
      <c r="M152" s="20">
        <f>IF(U152=0,0,SUM($U$9:U152))</f>
        <v>0</v>
      </c>
      <c r="N152" s="18"/>
      <c r="O152" s="18"/>
      <c r="P152" s="18"/>
      <c r="Q152" s="137">
        <f t="shared" si="50"/>
        <v>0</v>
      </c>
      <c r="R152" s="137">
        <f t="shared" si="51"/>
        <v>0</v>
      </c>
      <c r="S152" s="122"/>
      <c r="T152" s="139">
        <f>IFERROR(VLOOKUP(E152,マスタ!$F$4:$H$19,3,0),0)</f>
        <v>0</v>
      </c>
      <c r="U152" s="139">
        <f>IFERROR(VLOOKUP(L152,マスタ!$J$4:$L$19,3,0),0)</f>
        <v>0</v>
      </c>
      <c r="V152" s="140">
        <f>IFERROR(VLOOKUP($B152,'相場&amp;ウオレット'!$A$4:$H$53,2,0),0)</f>
        <v>0</v>
      </c>
      <c r="W152" s="140">
        <f>IFERROR(VLOOKUP($B152,'相場&amp;ウオレット'!$A$4:$H$53,3,0),0)</f>
        <v>0</v>
      </c>
      <c r="X152" s="140">
        <f>IFERROR(VLOOKUP($B152,'相場&amp;ウオレット'!$A$4:$H$53,4,0),0)</f>
        <v>0</v>
      </c>
      <c r="Y152" s="140">
        <f>IFERROR(VLOOKUP($B152,'相場&amp;ウオレット'!$A$4:$H$53,5,0),0)</f>
        <v>0</v>
      </c>
      <c r="Z152" s="141" t="str">
        <f t="shared" si="52"/>
        <v>_</v>
      </c>
      <c r="AA152" s="142" t="str">
        <f t="shared" si="53"/>
        <v>_</v>
      </c>
      <c r="AB152" s="143">
        <f>IFERROR(IF(C152="両替",1,VLOOKUP(E152,マスタ!$F$4:$G$19,2,0)),0)</f>
        <v>0</v>
      </c>
      <c r="AC152" s="143">
        <f t="shared" si="57"/>
        <v>0</v>
      </c>
      <c r="AD152" s="143">
        <f t="shared" si="58"/>
        <v>0</v>
      </c>
      <c r="AE152" s="143">
        <f t="shared" si="59"/>
        <v>0</v>
      </c>
      <c r="AF152" s="143">
        <f t="shared" si="60"/>
        <v>0</v>
      </c>
      <c r="AG152" s="143">
        <f t="shared" si="61"/>
        <v>0</v>
      </c>
      <c r="AH152" s="143">
        <f t="shared" si="62"/>
        <v>0</v>
      </c>
      <c r="AI152" s="143">
        <f t="shared" si="54"/>
        <v>0</v>
      </c>
      <c r="AJ152" s="143">
        <f>IFERROR(VLOOKUP(F152,資産!$A$5:$G$10000,7,0),0)</f>
        <v>0</v>
      </c>
      <c r="AK152" s="142">
        <f>IF(C152="両替",1,IFERROR(VLOOKUP(L152,マスタ!$J$4:$L$19,2,0),0))</f>
        <v>0</v>
      </c>
      <c r="AL152" s="148">
        <f t="shared" si="63"/>
        <v>0</v>
      </c>
      <c r="AM152" s="148">
        <f t="shared" si="64"/>
        <v>0</v>
      </c>
      <c r="AN152" s="148">
        <f t="shared" si="65"/>
        <v>0</v>
      </c>
      <c r="AO152" s="148">
        <f t="shared" si="66"/>
        <v>0</v>
      </c>
      <c r="AP152" s="148">
        <f t="shared" si="67"/>
        <v>0</v>
      </c>
      <c r="AQ152" s="148">
        <f t="shared" si="68"/>
        <v>0</v>
      </c>
      <c r="AR152" s="148">
        <f t="shared" si="55"/>
        <v>0</v>
      </c>
      <c r="AS152" s="148">
        <f t="shared" si="69"/>
        <v>0</v>
      </c>
      <c r="AT152" s="148">
        <f t="shared" si="70"/>
        <v>0</v>
      </c>
    </row>
    <row r="153" spans="1:46">
      <c r="A153" s="21">
        <f t="shared" si="56"/>
        <v>145</v>
      </c>
      <c r="B153" s="29"/>
      <c r="C153" s="61"/>
      <c r="D153" s="34">
        <f t="shared" si="48"/>
        <v>0</v>
      </c>
      <c r="E153" s="17"/>
      <c r="F153" s="19"/>
      <c r="G153" s="18"/>
      <c r="H153" s="18"/>
      <c r="I153" s="18"/>
      <c r="J153" s="18"/>
      <c r="K153" s="60">
        <f t="shared" si="49"/>
        <v>0</v>
      </c>
      <c r="L153" s="17"/>
      <c r="M153" s="20">
        <f>IF(U153=0,0,SUM($U$9:U153))</f>
        <v>0</v>
      </c>
      <c r="N153" s="18"/>
      <c r="O153" s="18"/>
      <c r="P153" s="18"/>
      <c r="Q153" s="137">
        <f t="shared" si="50"/>
        <v>0</v>
      </c>
      <c r="R153" s="137">
        <f t="shared" si="51"/>
        <v>0</v>
      </c>
      <c r="S153" s="122"/>
      <c r="T153" s="139">
        <f>IFERROR(VLOOKUP(E153,マスタ!$F$4:$H$19,3,0),0)</f>
        <v>0</v>
      </c>
      <c r="U153" s="139">
        <f>IFERROR(VLOOKUP(L153,マスタ!$J$4:$L$19,3,0),0)</f>
        <v>0</v>
      </c>
      <c r="V153" s="140">
        <f>IFERROR(VLOOKUP($B153,'相場&amp;ウオレット'!$A$4:$H$53,2,0),0)</f>
        <v>0</v>
      </c>
      <c r="W153" s="140">
        <f>IFERROR(VLOOKUP($B153,'相場&amp;ウオレット'!$A$4:$H$53,3,0),0)</f>
        <v>0</v>
      </c>
      <c r="X153" s="140">
        <f>IFERROR(VLOOKUP($B153,'相場&amp;ウオレット'!$A$4:$H$53,4,0),0)</f>
        <v>0</v>
      </c>
      <c r="Y153" s="140">
        <f>IFERROR(VLOOKUP($B153,'相場&amp;ウオレット'!$A$4:$H$53,5,0),0)</f>
        <v>0</v>
      </c>
      <c r="Z153" s="141" t="str">
        <f t="shared" si="52"/>
        <v>_</v>
      </c>
      <c r="AA153" s="142" t="str">
        <f t="shared" si="53"/>
        <v>_</v>
      </c>
      <c r="AB153" s="143">
        <f>IFERROR(IF(C153="両替",1,VLOOKUP(E153,マスタ!$F$4:$G$19,2,0)),0)</f>
        <v>0</v>
      </c>
      <c r="AC153" s="143">
        <f t="shared" si="57"/>
        <v>0</v>
      </c>
      <c r="AD153" s="143">
        <f t="shared" si="58"/>
        <v>0</v>
      </c>
      <c r="AE153" s="143">
        <f t="shared" si="59"/>
        <v>0</v>
      </c>
      <c r="AF153" s="143">
        <f t="shared" si="60"/>
        <v>0</v>
      </c>
      <c r="AG153" s="143">
        <f t="shared" si="61"/>
        <v>0</v>
      </c>
      <c r="AH153" s="143">
        <f t="shared" si="62"/>
        <v>0</v>
      </c>
      <c r="AI153" s="143">
        <f t="shared" si="54"/>
        <v>0</v>
      </c>
      <c r="AJ153" s="143">
        <f>IFERROR(VLOOKUP(F153,資産!$A$5:$G$10000,7,0),0)</f>
        <v>0</v>
      </c>
      <c r="AK153" s="142">
        <f>IF(C153="両替",1,IFERROR(VLOOKUP(L153,マスタ!$J$4:$L$19,2,0),0))</f>
        <v>0</v>
      </c>
      <c r="AL153" s="148">
        <f t="shared" si="63"/>
        <v>0</v>
      </c>
      <c r="AM153" s="148">
        <f t="shared" si="64"/>
        <v>0</v>
      </c>
      <c r="AN153" s="148">
        <f t="shared" si="65"/>
        <v>0</v>
      </c>
      <c r="AO153" s="148">
        <f t="shared" si="66"/>
        <v>0</v>
      </c>
      <c r="AP153" s="148">
        <f t="shared" si="67"/>
        <v>0</v>
      </c>
      <c r="AQ153" s="148">
        <f t="shared" si="68"/>
        <v>0</v>
      </c>
      <c r="AR153" s="148">
        <f t="shared" si="55"/>
        <v>0</v>
      </c>
      <c r="AS153" s="148">
        <f t="shared" si="69"/>
        <v>0</v>
      </c>
      <c r="AT153" s="148">
        <f t="shared" si="70"/>
        <v>0</v>
      </c>
    </row>
    <row r="154" spans="1:46">
      <c r="A154" s="21">
        <f t="shared" si="56"/>
        <v>146</v>
      </c>
      <c r="B154" s="29"/>
      <c r="C154" s="61"/>
      <c r="D154" s="34">
        <f t="shared" si="48"/>
        <v>0</v>
      </c>
      <c r="E154" s="17"/>
      <c r="F154" s="19"/>
      <c r="G154" s="18"/>
      <c r="H154" s="18"/>
      <c r="I154" s="18"/>
      <c r="J154" s="18"/>
      <c r="K154" s="60">
        <f t="shared" si="49"/>
        <v>0</v>
      </c>
      <c r="L154" s="17"/>
      <c r="M154" s="20">
        <f>IF(U154=0,0,SUM($U$9:U154))</f>
        <v>0</v>
      </c>
      <c r="N154" s="18"/>
      <c r="O154" s="18"/>
      <c r="P154" s="18"/>
      <c r="Q154" s="137">
        <f t="shared" si="50"/>
        <v>0</v>
      </c>
      <c r="R154" s="137">
        <f t="shared" si="51"/>
        <v>0</v>
      </c>
      <c r="S154" s="122"/>
      <c r="T154" s="139">
        <f>IFERROR(VLOOKUP(E154,マスタ!$F$4:$H$19,3,0),0)</f>
        <v>0</v>
      </c>
      <c r="U154" s="139">
        <f>IFERROR(VLOOKUP(L154,マスタ!$J$4:$L$19,3,0),0)</f>
        <v>0</v>
      </c>
      <c r="V154" s="140">
        <f>IFERROR(VLOOKUP($B154,'相場&amp;ウオレット'!$A$4:$H$53,2,0),0)</f>
        <v>0</v>
      </c>
      <c r="W154" s="140">
        <f>IFERROR(VLOOKUP($B154,'相場&amp;ウオレット'!$A$4:$H$53,3,0),0)</f>
        <v>0</v>
      </c>
      <c r="X154" s="140">
        <f>IFERROR(VLOOKUP($B154,'相場&amp;ウオレット'!$A$4:$H$53,4,0),0)</f>
        <v>0</v>
      </c>
      <c r="Y154" s="140">
        <f>IFERROR(VLOOKUP($B154,'相場&amp;ウオレット'!$A$4:$H$53,5,0),0)</f>
        <v>0</v>
      </c>
      <c r="Z154" s="141" t="str">
        <f t="shared" si="52"/>
        <v>_</v>
      </c>
      <c r="AA154" s="142" t="str">
        <f t="shared" si="53"/>
        <v>_</v>
      </c>
      <c r="AB154" s="143">
        <f>IFERROR(IF(C154="両替",1,VLOOKUP(E154,マスタ!$F$4:$G$19,2,0)),0)</f>
        <v>0</v>
      </c>
      <c r="AC154" s="143">
        <f t="shared" si="57"/>
        <v>0</v>
      </c>
      <c r="AD154" s="143">
        <f t="shared" si="58"/>
        <v>0</v>
      </c>
      <c r="AE154" s="143">
        <f t="shared" si="59"/>
        <v>0</v>
      </c>
      <c r="AF154" s="143">
        <f t="shared" si="60"/>
        <v>0</v>
      </c>
      <c r="AG154" s="143">
        <f t="shared" si="61"/>
        <v>0</v>
      </c>
      <c r="AH154" s="143">
        <f t="shared" si="62"/>
        <v>0</v>
      </c>
      <c r="AI154" s="143">
        <f t="shared" si="54"/>
        <v>0</v>
      </c>
      <c r="AJ154" s="143">
        <f>IFERROR(VLOOKUP(F154,資産!$A$5:$G$10000,7,0),0)</f>
        <v>0</v>
      </c>
      <c r="AK154" s="142">
        <f>IF(C154="両替",1,IFERROR(VLOOKUP(L154,マスタ!$J$4:$L$19,2,0),0))</f>
        <v>0</v>
      </c>
      <c r="AL154" s="148">
        <f t="shared" si="63"/>
        <v>0</v>
      </c>
      <c r="AM154" s="148">
        <f t="shared" si="64"/>
        <v>0</v>
      </c>
      <c r="AN154" s="148">
        <f t="shared" si="65"/>
        <v>0</v>
      </c>
      <c r="AO154" s="148">
        <f t="shared" si="66"/>
        <v>0</v>
      </c>
      <c r="AP154" s="148">
        <f t="shared" si="67"/>
        <v>0</v>
      </c>
      <c r="AQ154" s="148">
        <f t="shared" si="68"/>
        <v>0</v>
      </c>
      <c r="AR154" s="148">
        <f t="shared" si="55"/>
        <v>0</v>
      </c>
      <c r="AS154" s="148">
        <f t="shared" si="69"/>
        <v>0</v>
      </c>
      <c r="AT154" s="148">
        <f t="shared" si="70"/>
        <v>0</v>
      </c>
    </row>
    <row r="155" spans="1:46">
      <c r="A155" s="21">
        <f t="shared" si="56"/>
        <v>147</v>
      </c>
      <c r="B155" s="29"/>
      <c r="C155" s="61"/>
      <c r="D155" s="34">
        <f t="shared" si="48"/>
        <v>0</v>
      </c>
      <c r="E155" s="17"/>
      <c r="F155" s="19"/>
      <c r="G155" s="18"/>
      <c r="H155" s="18"/>
      <c r="I155" s="18"/>
      <c r="J155" s="18"/>
      <c r="K155" s="60">
        <f t="shared" si="49"/>
        <v>0</v>
      </c>
      <c r="L155" s="17"/>
      <c r="M155" s="20">
        <f>IF(U155=0,0,SUM($U$9:U155))</f>
        <v>0</v>
      </c>
      <c r="N155" s="18"/>
      <c r="O155" s="18"/>
      <c r="P155" s="18"/>
      <c r="Q155" s="137">
        <f t="shared" si="50"/>
        <v>0</v>
      </c>
      <c r="R155" s="137">
        <f t="shared" si="51"/>
        <v>0</v>
      </c>
      <c r="S155" s="122"/>
      <c r="T155" s="139">
        <f>IFERROR(VLOOKUP(E155,マスタ!$F$4:$H$19,3,0),0)</f>
        <v>0</v>
      </c>
      <c r="U155" s="139">
        <f>IFERROR(VLOOKUP(L155,マスタ!$J$4:$L$19,3,0),0)</f>
        <v>0</v>
      </c>
      <c r="V155" s="140">
        <f>IFERROR(VLOOKUP($B155,'相場&amp;ウオレット'!$A$4:$H$53,2,0),0)</f>
        <v>0</v>
      </c>
      <c r="W155" s="140">
        <f>IFERROR(VLOOKUP($B155,'相場&amp;ウオレット'!$A$4:$H$53,3,0),0)</f>
        <v>0</v>
      </c>
      <c r="X155" s="140">
        <f>IFERROR(VLOOKUP($B155,'相場&amp;ウオレット'!$A$4:$H$53,4,0),0)</f>
        <v>0</v>
      </c>
      <c r="Y155" s="140">
        <f>IFERROR(VLOOKUP($B155,'相場&amp;ウオレット'!$A$4:$H$53,5,0),0)</f>
        <v>0</v>
      </c>
      <c r="Z155" s="141" t="str">
        <f t="shared" si="52"/>
        <v>_</v>
      </c>
      <c r="AA155" s="142" t="str">
        <f t="shared" si="53"/>
        <v>_</v>
      </c>
      <c r="AB155" s="143">
        <f>IFERROR(IF(C155="両替",1,VLOOKUP(E155,マスタ!$F$4:$G$19,2,0)),0)</f>
        <v>0</v>
      </c>
      <c r="AC155" s="143">
        <f t="shared" si="57"/>
        <v>0</v>
      </c>
      <c r="AD155" s="143">
        <f t="shared" si="58"/>
        <v>0</v>
      </c>
      <c r="AE155" s="143">
        <f t="shared" si="59"/>
        <v>0</v>
      </c>
      <c r="AF155" s="143">
        <f t="shared" si="60"/>
        <v>0</v>
      </c>
      <c r="AG155" s="143">
        <f t="shared" si="61"/>
        <v>0</v>
      </c>
      <c r="AH155" s="143">
        <f t="shared" si="62"/>
        <v>0</v>
      </c>
      <c r="AI155" s="143">
        <f t="shared" si="54"/>
        <v>0</v>
      </c>
      <c r="AJ155" s="143">
        <f>IFERROR(VLOOKUP(F155,資産!$A$5:$G$10000,7,0),0)</f>
        <v>0</v>
      </c>
      <c r="AK155" s="142">
        <f>IF(C155="両替",1,IFERROR(VLOOKUP(L155,マスタ!$J$4:$L$19,2,0),0))</f>
        <v>0</v>
      </c>
      <c r="AL155" s="148">
        <f t="shared" si="63"/>
        <v>0</v>
      </c>
      <c r="AM155" s="148">
        <f t="shared" si="64"/>
        <v>0</v>
      </c>
      <c r="AN155" s="148">
        <f t="shared" si="65"/>
        <v>0</v>
      </c>
      <c r="AO155" s="148">
        <f t="shared" si="66"/>
        <v>0</v>
      </c>
      <c r="AP155" s="148">
        <f t="shared" si="67"/>
        <v>0</v>
      </c>
      <c r="AQ155" s="148">
        <f t="shared" si="68"/>
        <v>0</v>
      </c>
      <c r="AR155" s="148">
        <f t="shared" si="55"/>
        <v>0</v>
      </c>
      <c r="AS155" s="148">
        <f t="shared" si="69"/>
        <v>0</v>
      </c>
      <c r="AT155" s="148">
        <f t="shared" si="70"/>
        <v>0</v>
      </c>
    </row>
    <row r="156" spans="1:46">
      <c r="A156" s="21">
        <f t="shared" si="56"/>
        <v>148</v>
      </c>
      <c r="B156" s="29"/>
      <c r="C156" s="61"/>
      <c r="D156" s="34">
        <f t="shared" si="48"/>
        <v>0</v>
      </c>
      <c r="E156" s="17"/>
      <c r="F156" s="19"/>
      <c r="G156" s="18"/>
      <c r="H156" s="18"/>
      <c r="I156" s="18"/>
      <c r="J156" s="18"/>
      <c r="K156" s="60">
        <f t="shared" si="49"/>
        <v>0</v>
      </c>
      <c r="L156" s="17"/>
      <c r="M156" s="20">
        <f>IF(U156=0,0,SUM($U$9:U156))</f>
        <v>0</v>
      </c>
      <c r="N156" s="18"/>
      <c r="O156" s="18"/>
      <c r="P156" s="18"/>
      <c r="Q156" s="137">
        <f t="shared" si="50"/>
        <v>0</v>
      </c>
      <c r="R156" s="137">
        <f t="shared" si="51"/>
        <v>0</v>
      </c>
      <c r="S156" s="122"/>
      <c r="T156" s="139">
        <f>IFERROR(VLOOKUP(E156,マスタ!$F$4:$H$19,3,0),0)</f>
        <v>0</v>
      </c>
      <c r="U156" s="139">
        <f>IFERROR(VLOOKUP(L156,マスタ!$J$4:$L$19,3,0),0)</f>
        <v>0</v>
      </c>
      <c r="V156" s="140">
        <f>IFERROR(VLOOKUP($B156,'相場&amp;ウオレット'!$A$4:$H$53,2,0),0)</f>
        <v>0</v>
      </c>
      <c r="W156" s="140">
        <f>IFERROR(VLOOKUP($B156,'相場&amp;ウオレット'!$A$4:$H$53,3,0),0)</f>
        <v>0</v>
      </c>
      <c r="X156" s="140">
        <f>IFERROR(VLOOKUP($B156,'相場&amp;ウオレット'!$A$4:$H$53,4,0),0)</f>
        <v>0</v>
      </c>
      <c r="Y156" s="140">
        <f>IFERROR(VLOOKUP($B156,'相場&amp;ウオレット'!$A$4:$H$53,5,0),0)</f>
        <v>0</v>
      </c>
      <c r="Z156" s="141" t="str">
        <f t="shared" si="52"/>
        <v>_</v>
      </c>
      <c r="AA156" s="142" t="str">
        <f t="shared" si="53"/>
        <v>_</v>
      </c>
      <c r="AB156" s="143">
        <f>IFERROR(IF(C156="両替",1,VLOOKUP(E156,マスタ!$F$4:$G$19,2,0)),0)</f>
        <v>0</v>
      </c>
      <c r="AC156" s="143">
        <f t="shared" si="57"/>
        <v>0</v>
      </c>
      <c r="AD156" s="143">
        <f t="shared" si="58"/>
        <v>0</v>
      </c>
      <c r="AE156" s="143">
        <f t="shared" si="59"/>
        <v>0</v>
      </c>
      <c r="AF156" s="143">
        <f t="shared" si="60"/>
        <v>0</v>
      </c>
      <c r="AG156" s="143">
        <f t="shared" si="61"/>
        <v>0</v>
      </c>
      <c r="AH156" s="143">
        <f t="shared" si="62"/>
        <v>0</v>
      </c>
      <c r="AI156" s="143">
        <f t="shared" si="54"/>
        <v>0</v>
      </c>
      <c r="AJ156" s="143">
        <f>IFERROR(VLOOKUP(F156,資産!$A$5:$G$10000,7,0),0)</f>
        <v>0</v>
      </c>
      <c r="AK156" s="142">
        <f>IF(C156="両替",1,IFERROR(VLOOKUP(L156,マスタ!$J$4:$L$19,2,0),0))</f>
        <v>0</v>
      </c>
      <c r="AL156" s="148">
        <f t="shared" si="63"/>
        <v>0</v>
      </c>
      <c r="AM156" s="148">
        <f t="shared" si="64"/>
        <v>0</v>
      </c>
      <c r="AN156" s="148">
        <f t="shared" si="65"/>
        <v>0</v>
      </c>
      <c r="AO156" s="148">
        <f t="shared" si="66"/>
        <v>0</v>
      </c>
      <c r="AP156" s="148">
        <f t="shared" si="67"/>
        <v>0</v>
      </c>
      <c r="AQ156" s="148">
        <f t="shared" si="68"/>
        <v>0</v>
      </c>
      <c r="AR156" s="148">
        <f t="shared" si="55"/>
        <v>0</v>
      </c>
      <c r="AS156" s="148">
        <f t="shared" si="69"/>
        <v>0</v>
      </c>
      <c r="AT156" s="148">
        <f t="shared" si="70"/>
        <v>0</v>
      </c>
    </row>
    <row r="157" spans="1:46">
      <c r="A157" s="21">
        <f t="shared" si="56"/>
        <v>149</v>
      </c>
      <c r="B157" s="29"/>
      <c r="C157" s="61"/>
      <c r="D157" s="34">
        <f t="shared" si="48"/>
        <v>0</v>
      </c>
      <c r="E157" s="17"/>
      <c r="F157" s="19"/>
      <c r="G157" s="18"/>
      <c r="H157" s="18"/>
      <c r="I157" s="18"/>
      <c r="J157" s="18"/>
      <c r="K157" s="60">
        <f t="shared" si="49"/>
        <v>0</v>
      </c>
      <c r="L157" s="17"/>
      <c r="M157" s="20">
        <f>IF(U157=0,0,SUM($U$9:U157))</f>
        <v>0</v>
      </c>
      <c r="N157" s="18"/>
      <c r="O157" s="18"/>
      <c r="P157" s="18"/>
      <c r="Q157" s="137">
        <f t="shared" si="50"/>
        <v>0</v>
      </c>
      <c r="R157" s="137">
        <f t="shared" si="51"/>
        <v>0</v>
      </c>
      <c r="S157" s="122"/>
      <c r="T157" s="139">
        <f>IFERROR(VLOOKUP(E157,マスタ!$F$4:$H$19,3,0),0)</f>
        <v>0</v>
      </c>
      <c r="U157" s="139">
        <f>IFERROR(VLOOKUP(L157,マスタ!$J$4:$L$19,3,0),0)</f>
        <v>0</v>
      </c>
      <c r="V157" s="140">
        <f>IFERROR(VLOOKUP($B157,'相場&amp;ウオレット'!$A$4:$H$53,2,0),0)</f>
        <v>0</v>
      </c>
      <c r="W157" s="140">
        <f>IFERROR(VLOOKUP($B157,'相場&amp;ウオレット'!$A$4:$H$53,3,0),0)</f>
        <v>0</v>
      </c>
      <c r="X157" s="140">
        <f>IFERROR(VLOOKUP($B157,'相場&amp;ウオレット'!$A$4:$H$53,4,0),0)</f>
        <v>0</v>
      </c>
      <c r="Y157" s="140">
        <f>IFERROR(VLOOKUP($B157,'相場&amp;ウオレット'!$A$4:$H$53,5,0),0)</f>
        <v>0</v>
      </c>
      <c r="Z157" s="141" t="str">
        <f t="shared" si="52"/>
        <v>_</v>
      </c>
      <c r="AA157" s="142" t="str">
        <f t="shared" si="53"/>
        <v>_</v>
      </c>
      <c r="AB157" s="143">
        <f>IFERROR(IF(C157="両替",1,VLOOKUP(E157,マスタ!$F$4:$G$19,2,0)),0)</f>
        <v>0</v>
      </c>
      <c r="AC157" s="143">
        <f t="shared" si="57"/>
        <v>0</v>
      </c>
      <c r="AD157" s="143">
        <f t="shared" si="58"/>
        <v>0</v>
      </c>
      <c r="AE157" s="143">
        <f t="shared" si="59"/>
        <v>0</v>
      </c>
      <c r="AF157" s="143">
        <f t="shared" si="60"/>
        <v>0</v>
      </c>
      <c r="AG157" s="143">
        <f t="shared" si="61"/>
        <v>0</v>
      </c>
      <c r="AH157" s="143">
        <f t="shared" si="62"/>
        <v>0</v>
      </c>
      <c r="AI157" s="143">
        <f t="shared" si="54"/>
        <v>0</v>
      </c>
      <c r="AJ157" s="143">
        <f>IFERROR(VLOOKUP(F157,資産!$A$5:$G$10000,7,0),0)</f>
        <v>0</v>
      </c>
      <c r="AK157" s="142">
        <f>IF(C157="両替",1,IFERROR(VLOOKUP(L157,マスタ!$J$4:$L$19,2,0),0))</f>
        <v>0</v>
      </c>
      <c r="AL157" s="148">
        <f t="shared" si="63"/>
        <v>0</v>
      </c>
      <c r="AM157" s="148">
        <f t="shared" si="64"/>
        <v>0</v>
      </c>
      <c r="AN157" s="148">
        <f t="shared" si="65"/>
        <v>0</v>
      </c>
      <c r="AO157" s="148">
        <f t="shared" si="66"/>
        <v>0</v>
      </c>
      <c r="AP157" s="148">
        <f t="shared" si="67"/>
        <v>0</v>
      </c>
      <c r="AQ157" s="148">
        <f t="shared" si="68"/>
        <v>0</v>
      </c>
      <c r="AR157" s="148">
        <f t="shared" si="55"/>
        <v>0</v>
      </c>
      <c r="AS157" s="148">
        <f t="shared" si="69"/>
        <v>0</v>
      </c>
      <c r="AT157" s="148">
        <f t="shared" si="70"/>
        <v>0</v>
      </c>
    </row>
    <row r="158" spans="1:46">
      <c r="A158" s="21">
        <f t="shared" si="56"/>
        <v>150</v>
      </c>
      <c r="B158" s="29"/>
      <c r="C158" s="61"/>
      <c r="D158" s="34">
        <f t="shared" si="48"/>
        <v>0</v>
      </c>
      <c r="E158" s="17"/>
      <c r="F158" s="19"/>
      <c r="G158" s="18"/>
      <c r="H158" s="18"/>
      <c r="I158" s="18"/>
      <c r="J158" s="18"/>
      <c r="K158" s="60">
        <f t="shared" si="49"/>
        <v>0</v>
      </c>
      <c r="L158" s="17"/>
      <c r="M158" s="20">
        <f>IF(U158=0,0,SUM($U$9:U158))</f>
        <v>0</v>
      </c>
      <c r="N158" s="18"/>
      <c r="O158" s="18"/>
      <c r="P158" s="18"/>
      <c r="Q158" s="137">
        <f t="shared" si="50"/>
        <v>0</v>
      </c>
      <c r="R158" s="137">
        <f t="shared" si="51"/>
        <v>0</v>
      </c>
      <c r="S158" s="122"/>
      <c r="T158" s="139">
        <f>IFERROR(VLOOKUP(E158,マスタ!$F$4:$H$19,3,0),0)</f>
        <v>0</v>
      </c>
      <c r="U158" s="139">
        <f>IFERROR(VLOOKUP(L158,マスタ!$J$4:$L$19,3,0),0)</f>
        <v>0</v>
      </c>
      <c r="V158" s="140">
        <f>IFERROR(VLOOKUP($B158,'相場&amp;ウオレット'!$A$4:$H$53,2,0),0)</f>
        <v>0</v>
      </c>
      <c r="W158" s="140">
        <f>IFERROR(VLOOKUP($B158,'相場&amp;ウオレット'!$A$4:$H$53,3,0),0)</f>
        <v>0</v>
      </c>
      <c r="X158" s="140">
        <f>IFERROR(VLOOKUP($B158,'相場&amp;ウオレット'!$A$4:$H$53,4,0),0)</f>
        <v>0</v>
      </c>
      <c r="Y158" s="140">
        <f>IFERROR(VLOOKUP($B158,'相場&amp;ウオレット'!$A$4:$H$53,5,0),0)</f>
        <v>0</v>
      </c>
      <c r="Z158" s="141" t="str">
        <f t="shared" si="52"/>
        <v>_</v>
      </c>
      <c r="AA158" s="142" t="str">
        <f t="shared" si="53"/>
        <v>_</v>
      </c>
      <c r="AB158" s="143">
        <f>IFERROR(IF(C158="両替",1,VLOOKUP(E158,マスタ!$F$4:$G$19,2,0)),0)</f>
        <v>0</v>
      </c>
      <c r="AC158" s="143">
        <f t="shared" si="57"/>
        <v>0</v>
      </c>
      <c r="AD158" s="143">
        <f t="shared" si="58"/>
        <v>0</v>
      </c>
      <c r="AE158" s="143">
        <f t="shared" si="59"/>
        <v>0</v>
      </c>
      <c r="AF158" s="143">
        <f t="shared" si="60"/>
        <v>0</v>
      </c>
      <c r="AG158" s="143">
        <f t="shared" si="61"/>
        <v>0</v>
      </c>
      <c r="AH158" s="143">
        <f t="shared" si="62"/>
        <v>0</v>
      </c>
      <c r="AI158" s="143">
        <f t="shared" si="54"/>
        <v>0</v>
      </c>
      <c r="AJ158" s="143">
        <f>IFERROR(VLOOKUP(F158,資産!$A$5:$G$10000,7,0),0)</f>
        <v>0</v>
      </c>
      <c r="AK158" s="142">
        <f>IF(C158="両替",1,IFERROR(VLOOKUP(L158,マスタ!$J$4:$L$19,2,0),0))</f>
        <v>0</v>
      </c>
      <c r="AL158" s="148">
        <f t="shared" si="63"/>
        <v>0</v>
      </c>
      <c r="AM158" s="148">
        <f t="shared" si="64"/>
        <v>0</v>
      </c>
      <c r="AN158" s="148">
        <f t="shared" si="65"/>
        <v>0</v>
      </c>
      <c r="AO158" s="148">
        <f t="shared" si="66"/>
        <v>0</v>
      </c>
      <c r="AP158" s="148">
        <f t="shared" si="67"/>
        <v>0</v>
      </c>
      <c r="AQ158" s="148">
        <f t="shared" si="68"/>
        <v>0</v>
      </c>
      <c r="AR158" s="148">
        <f t="shared" si="55"/>
        <v>0</v>
      </c>
      <c r="AS158" s="148">
        <f t="shared" si="69"/>
        <v>0</v>
      </c>
      <c r="AT158" s="148">
        <f t="shared" si="70"/>
        <v>0</v>
      </c>
    </row>
    <row r="159" spans="1:46">
      <c r="A159" s="21">
        <f t="shared" si="56"/>
        <v>151</v>
      </c>
      <c r="B159" s="29"/>
      <c r="C159" s="61"/>
      <c r="D159" s="34">
        <f t="shared" si="48"/>
        <v>0</v>
      </c>
      <c r="E159" s="17"/>
      <c r="F159" s="19"/>
      <c r="G159" s="18"/>
      <c r="H159" s="18"/>
      <c r="I159" s="18"/>
      <c r="J159" s="18"/>
      <c r="K159" s="60">
        <f t="shared" si="49"/>
        <v>0</v>
      </c>
      <c r="L159" s="17"/>
      <c r="M159" s="20">
        <f>IF(U159=0,0,SUM($U$9:U159))</f>
        <v>0</v>
      </c>
      <c r="N159" s="18"/>
      <c r="O159" s="18"/>
      <c r="P159" s="18"/>
      <c r="Q159" s="137">
        <f t="shared" si="50"/>
        <v>0</v>
      </c>
      <c r="R159" s="137">
        <f t="shared" si="51"/>
        <v>0</v>
      </c>
      <c r="S159" s="122"/>
      <c r="T159" s="139">
        <f>IFERROR(VLOOKUP(E159,マスタ!$F$4:$H$19,3,0),0)</f>
        <v>0</v>
      </c>
      <c r="U159" s="139">
        <f>IFERROR(VLOOKUP(L159,マスタ!$J$4:$L$19,3,0),0)</f>
        <v>0</v>
      </c>
      <c r="V159" s="140">
        <f>IFERROR(VLOOKUP($B159,'相場&amp;ウオレット'!$A$4:$H$53,2,0),0)</f>
        <v>0</v>
      </c>
      <c r="W159" s="140">
        <f>IFERROR(VLOOKUP($B159,'相場&amp;ウオレット'!$A$4:$H$53,3,0),0)</f>
        <v>0</v>
      </c>
      <c r="X159" s="140">
        <f>IFERROR(VLOOKUP($B159,'相場&amp;ウオレット'!$A$4:$H$53,4,0),0)</f>
        <v>0</v>
      </c>
      <c r="Y159" s="140">
        <f>IFERROR(VLOOKUP($B159,'相場&amp;ウオレット'!$A$4:$H$53,5,0),0)</f>
        <v>0</v>
      </c>
      <c r="Z159" s="141" t="str">
        <f t="shared" si="52"/>
        <v>_</v>
      </c>
      <c r="AA159" s="142" t="str">
        <f t="shared" si="53"/>
        <v>_</v>
      </c>
      <c r="AB159" s="143">
        <f>IFERROR(IF(C159="両替",1,VLOOKUP(E159,マスタ!$F$4:$G$19,2,0)),0)</f>
        <v>0</v>
      </c>
      <c r="AC159" s="143">
        <f t="shared" si="57"/>
        <v>0</v>
      </c>
      <c r="AD159" s="143">
        <f t="shared" si="58"/>
        <v>0</v>
      </c>
      <c r="AE159" s="143">
        <f t="shared" si="59"/>
        <v>0</v>
      </c>
      <c r="AF159" s="143">
        <f t="shared" si="60"/>
        <v>0</v>
      </c>
      <c r="AG159" s="143">
        <f t="shared" si="61"/>
        <v>0</v>
      </c>
      <c r="AH159" s="143">
        <f t="shared" si="62"/>
        <v>0</v>
      </c>
      <c r="AI159" s="143">
        <f t="shared" si="54"/>
        <v>0</v>
      </c>
      <c r="AJ159" s="143">
        <f>IFERROR(VLOOKUP(F159,資産!$A$5:$G$10000,7,0),0)</f>
        <v>0</v>
      </c>
      <c r="AK159" s="142">
        <f>IF(C159="両替",1,IFERROR(VLOOKUP(L159,マスタ!$J$4:$L$19,2,0),0))</f>
        <v>0</v>
      </c>
      <c r="AL159" s="148">
        <f t="shared" si="63"/>
        <v>0</v>
      </c>
      <c r="AM159" s="148">
        <f t="shared" si="64"/>
        <v>0</v>
      </c>
      <c r="AN159" s="148">
        <f t="shared" si="65"/>
        <v>0</v>
      </c>
      <c r="AO159" s="148">
        <f t="shared" si="66"/>
        <v>0</v>
      </c>
      <c r="AP159" s="148">
        <f t="shared" si="67"/>
        <v>0</v>
      </c>
      <c r="AQ159" s="148">
        <f t="shared" si="68"/>
        <v>0</v>
      </c>
      <c r="AR159" s="148">
        <f t="shared" si="55"/>
        <v>0</v>
      </c>
      <c r="AS159" s="148">
        <f t="shared" si="69"/>
        <v>0</v>
      </c>
      <c r="AT159" s="148">
        <f t="shared" si="70"/>
        <v>0</v>
      </c>
    </row>
    <row r="160" spans="1:46">
      <c r="A160" s="21">
        <f t="shared" si="56"/>
        <v>152</v>
      </c>
      <c r="B160" s="29"/>
      <c r="C160" s="61"/>
      <c r="D160" s="34">
        <f t="shared" si="48"/>
        <v>0</v>
      </c>
      <c r="E160" s="17"/>
      <c r="F160" s="19"/>
      <c r="G160" s="18"/>
      <c r="H160" s="18"/>
      <c r="I160" s="18"/>
      <c r="J160" s="18"/>
      <c r="K160" s="60">
        <f t="shared" si="49"/>
        <v>0</v>
      </c>
      <c r="L160" s="17"/>
      <c r="M160" s="20">
        <f>IF(U160=0,0,SUM($U$9:U160))</f>
        <v>0</v>
      </c>
      <c r="N160" s="18"/>
      <c r="O160" s="18"/>
      <c r="P160" s="18"/>
      <c r="Q160" s="137">
        <f t="shared" si="50"/>
        <v>0</v>
      </c>
      <c r="R160" s="137">
        <f t="shared" si="51"/>
        <v>0</v>
      </c>
      <c r="S160" s="122"/>
      <c r="T160" s="139">
        <f>IFERROR(VLOOKUP(E160,マスタ!$F$4:$H$19,3,0),0)</f>
        <v>0</v>
      </c>
      <c r="U160" s="139">
        <f>IFERROR(VLOOKUP(L160,マスタ!$J$4:$L$19,3,0),0)</f>
        <v>0</v>
      </c>
      <c r="V160" s="140">
        <f>IFERROR(VLOOKUP($B160,'相場&amp;ウオレット'!$A$4:$H$53,2,0),0)</f>
        <v>0</v>
      </c>
      <c r="W160" s="140">
        <f>IFERROR(VLOOKUP($B160,'相場&amp;ウオレット'!$A$4:$H$53,3,0),0)</f>
        <v>0</v>
      </c>
      <c r="X160" s="140">
        <f>IFERROR(VLOOKUP($B160,'相場&amp;ウオレット'!$A$4:$H$53,4,0),0)</f>
        <v>0</v>
      </c>
      <c r="Y160" s="140">
        <f>IFERROR(VLOOKUP($B160,'相場&amp;ウオレット'!$A$4:$H$53,5,0),0)</f>
        <v>0</v>
      </c>
      <c r="Z160" s="141" t="str">
        <f t="shared" si="52"/>
        <v>_</v>
      </c>
      <c r="AA160" s="142" t="str">
        <f t="shared" si="53"/>
        <v>_</v>
      </c>
      <c r="AB160" s="143">
        <f>IFERROR(IF(C160="両替",1,VLOOKUP(E160,マスタ!$F$4:$G$19,2,0)),0)</f>
        <v>0</v>
      </c>
      <c r="AC160" s="143">
        <f t="shared" si="57"/>
        <v>0</v>
      </c>
      <c r="AD160" s="143">
        <f t="shared" si="58"/>
        <v>0</v>
      </c>
      <c r="AE160" s="143">
        <f t="shared" si="59"/>
        <v>0</v>
      </c>
      <c r="AF160" s="143">
        <f t="shared" si="60"/>
        <v>0</v>
      </c>
      <c r="AG160" s="143">
        <f t="shared" si="61"/>
        <v>0</v>
      </c>
      <c r="AH160" s="143">
        <f t="shared" si="62"/>
        <v>0</v>
      </c>
      <c r="AI160" s="143">
        <f t="shared" si="54"/>
        <v>0</v>
      </c>
      <c r="AJ160" s="143">
        <f>IFERROR(VLOOKUP(F160,資産!$A$5:$G$10000,7,0),0)</f>
        <v>0</v>
      </c>
      <c r="AK160" s="142">
        <f>IF(C160="両替",1,IFERROR(VLOOKUP(L160,マスタ!$J$4:$L$19,2,0),0))</f>
        <v>0</v>
      </c>
      <c r="AL160" s="148">
        <f t="shared" si="63"/>
        <v>0</v>
      </c>
      <c r="AM160" s="148">
        <f t="shared" si="64"/>
        <v>0</v>
      </c>
      <c r="AN160" s="148">
        <f t="shared" si="65"/>
        <v>0</v>
      </c>
      <c r="AO160" s="148">
        <f t="shared" si="66"/>
        <v>0</v>
      </c>
      <c r="AP160" s="148">
        <f t="shared" si="67"/>
        <v>0</v>
      </c>
      <c r="AQ160" s="148">
        <f t="shared" si="68"/>
        <v>0</v>
      </c>
      <c r="AR160" s="148">
        <f t="shared" si="55"/>
        <v>0</v>
      </c>
      <c r="AS160" s="148">
        <f t="shared" si="69"/>
        <v>0</v>
      </c>
      <c r="AT160" s="148">
        <f t="shared" si="70"/>
        <v>0</v>
      </c>
    </row>
    <row r="161" spans="1:46">
      <c r="A161" s="21">
        <f t="shared" si="56"/>
        <v>153</v>
      </c>
      <c r="B161" s="29"/>
      <c r="C161" s="61"/>
      <c r="D161" s="34">
        <f t="shared" si="48"/>
        <v>0</v>
      </c>
      <c r="E161" s="17"/>
      <c r="F161" s="19"/>
      <c r="G161" s="18"/>
      <c r="H161" s="18"/>
      <c r="I161" s="18"/>
      <c r="J161" s="18"/>
      <c r="K161" s="60">
        <f t="shared" si="49"/>
        <v>0</v>
      </c>
      <c r="L161" s="17"/>
      <c r="M161" s="20">
        <f>IF(U161=0,0,SUM($U$9:U161))</f>
        <v>0</v>
      </c>
      <c r="N161" s="18"/>
      <c r="O161" s="18"/>
      <c r="P161" s="18"/>
      <c r="Q161" s="137">
        <f t="shared" si="50"/>
        <v>0</v>
      </c>
      <c r="R161" s="137">
        <f t="shared" si="51"/>
        <v>0</v>
      </c>
      <c r="S161" s="122"/>
      <c r="T161" s="139">
        <f>IFERROR(VLOOKUP(E161,マスタ!$F$4:$H$19,3,0),0)</f>
        <v>0</v>
      </c>
      <c r="U161" s="139">
        <f>IFERROR(VLOOKUP(L161,マスタ!$J$4:$L$19,3,0),0)</f>
        <v>0</v>
      </c>
      <c r="V161" s="140">
        <f>IFERROR(VLOOKUP($B161,'相場&amp;ウオレット'!$A$4:$H$53,2,0),0)</f>
        <v>0</v>
      </c>
      <c r="W161" s="140">
        <f>IFERROR(VLOOKUP($B161,'相場&amp;ウオレット'!$A$4:$H$53,3,0),0)</f>
        <v>0</v>
      </c>
      <c r="X161" s="140">
        <f>IFERROR(VLOOKUP($B161,'相場&amp;ウオレット'!$A$4:$H$53,4,0),0)</f>
        <v>0</v>
      </c>
      <c r="Y161" s="140">
        <f>IFERROR(VLOOKUP($B161,'相場&amp;ウオレット'!$A$4:$H$53,5,0),0)</f>
        <v>0</v>
      </c>
      <c r="Z161" s="141" t="str">
        <f t="shared" si="52"/>
        <v>_</v>
      </c>
      <c r="AA161" s="142" t="str">
        <f t="shared" si="53"/>
        <v>_</v>
      </c>
      <c r="AB161" s="143">
        <f>IFERROR(IF(C161="両替",1,VLOOKUP(E161,マスタ!$F$4:$G$19,2,0)),0)</f>
        <v>0</v>
      </c>
      <c r="AC161" s="143">
        <f t="shared" si="57"/>
        <v>0</v>
      </c>
      <c r="AD161" s="143">
        <f t="shared" si="58"/>
        <v>0</v>
      </c>
      <c r="AE161" s="143">
        <f t="shared" si="59"/>
        <v>0</v>
      </c>
      <c r="AF161" s="143">
        <f t="shared" si="60"/>
        <v>0</v>
      </c>
      <c r="AG161" s="143">
        <f t="shared" si="61"/>
        <v>0</v>
      </c>
      <c r="AH161" s="143">
        <f t="shared" si="62"/>
        <v>0</v>
      </c>
      <c r="AI161" s="143">
        <f t="shared" si="54"/>
        <v>0</v>
      </c>
      <c r="AJ161" s="143">
        <f>IFERROR(VLOOKUP(F161,資産!$A$5:$G$10000,7,0),0)</f>
        <v>0</v>
      </c>
      <c r="AK161" s="142">
        <f>IF(C161="両替",1,IFERROR(VLOOKUP(L161,マスタ!$J$4:$L$19,2,0),0))</f>
        <v>0</v>
      </c>
      <c r="AL161" s="148">
        <f t="shared" si="63"/>
        <v>0</v>
      </c>
      <c r="AM161" s="148">
        <f t="shared" si="64"/>
        <v>0</v>
      </c>
      <c r="AN161" s="148">
        <f t="shared" si="65"/>
        <v>0</v>
      </c>
      <c r="AO161" s="148">
        <f t="shared" si="66"/>
        <v>0</v>
      </c>
      <c r="AP161" s="148">
        <f t="shared" si="67"/>
        <v>0</v>
      </c>
      <c r="AQ161" s="148">
        <f t="shared" si="68"/>
        <v>0</v>
      </c>
      <c r="AR161" s="148">
        <f t="shared" si="55"/>
        <v>0</v>
      </c>
      <c r="AS161" s="148">
        <f t="shared" si="69"/>
        <v>0</v>
      </c>
      <c r="AT161" s="148">
        <f t="shared" si="70"/>
        <v>0</v>
      </c>
    </row>
    <row r="162" spans="1:46">
      <c r="A162" s="21">
        <f t="shared" si="56"/>
        <v>154</v>
      </c>
      <c r="B162" s="29"/>
      <c r="C162" s="61"/>
      <c r="D162" s="34">
        <f t="shared" si="48"/>
        <v>0</v>
      </c>
      <c r="E162" s="17"/>
      <c r="F162" s="19"/>
      <c r="G162" s="18"/>
      <c r="H162" s="18"/>
      <c r="I162" s="18"/>
      <c r="J162" s="18"/>
      <c r="K162" s="60">
        <f t="shared" si="49"/>
        <v>0</v>
      </c>
      <c r="L162" s="17"/>
      <c r="M162" s="20">
        <f>IF(U162=0,0,SUM($U$9:U162))</f>
        <v>0</v>
      </c>
      <c r="N162" s="18"/>
      <c r="O162" s="18"/>
      <c r="P162" s="18"/>
      <c r="Q162" s="137">
        <f t="shared" si="50"/>
        <v>0</v>
      </c>
      <c r="R162" s="137">
        <f t="shared" si="51"/>
        <v>0</v>
      </c>
      <c r="S162" s="122"/>
      <c r="T162" s="139">
        <f>IFERROR(VLOOKUP(E162,マスタ!$F$4:$H$19,3,0),0)</f>
        <v>0</v>
      </c>
      <c r="U162" s="139">
        <f>IFERROR(VLOOKUP(L162,マスタ!$J$4:$L$19,3,0),0)</f>
        <v>0</v>
      </c>
      <c r="V162" s="140">
        <f>IFERROR(VLOOKUP($B162,'相場&amp;ウオレット'!$A$4:$H$53,2,0),0)</f>
        <v>0</v>
      </c>
      <c r="W162" s="140">
        <f>IFERROR(VLOOKUP($B162,'相場&amp;ウオレット'!$A$4:$H$53,3,0),0)</f>
        <v>0</v>
      </c>
      <c r="X162" s="140">
        <f>IFERROR(VLOOKUP($B162,'相場&amp;ウオレット'!$A$4:$H$53,4,0),0)</f>
        <v>0</v>
      </c>
      <c r="Y162" s="140">
        <f>IFERROR(VLOOKUP($B162,'相場&amp;ウオレット'!$A$4:$H$53,5,0),0)</f>
        <v>0</v>
      </c>
      <c r="Z162" s="141" t="str">
        <f t="shared" si="52"/>
        <v>_</v>
      </c>
      <c r="AA162" s="142" t="str">
        <f t="shared" si="53"/>
        <v>_</v>
      </c>
      <c r="AB162" s="143">
        <f>IFERROR(IF(C162="両替",1,VLOOKUP(E162,マスタ!$F$4:$G$19,2,0)),0)</f>
        <v>0</v>
      </c>
      <c r="AC162" s="143">
        <f t="shared" si="57"/>
        <v>0</v>
      </c>
      <c r="AD162" s="143">
        <f t="shared" si="58"/>
        <v>0</v>
      </c>
      <c r="AE162" s="143">
        <f t="shared" si="59"/>
        <v>0</v>
      </c>
      <c r="AF162" s="143">
        <f t="shared" si="60"/>
        <v>0</v>
      </c>
      <c r="AG162" s="143">
        <f t="shared" si="61"/>
        <v>0</v>
      </c>
      <c r="AH162" s="143">
        <f t="shared" si="62"/>
        <v>0</v>
      </c>
      <c r="AI162" s="143">
        <f t="shared" si="54"/>
        <v>0</v>
      </c>
      <c r="AJ162" s="143">
        <f>IFERROR(VLOOKUP(F162,資産!$A$5:$G$10000,7,0),0)</f>
        <v>0</v>
      </c>
      <c r="AK162" s="142">
        <f>IF(C162="両替",1,IFERROR(VLOOKUP(L162,マスタ!$J$4:$L$19,2,0),0))</f>
        <v>0</v>
      </c>
      <c r="AL162" s="148">
        <f t="shared" si="63"/>
        <v>0</v>
      </c>
      <c r="AM162" s="148">
        <f t="shared" si="64"/>
        <v>0</v>
      </c>
      <c r="AN162" s="148">
        <f t="shared" si="65"/>
        <v>0</v>
      </c>
      <c r="AO162" s="148">
        <f t="shared" si="66"/>
        <v>0</v>
      </c>
      <c r="AP162" s="148">
        <f t="shared" si="67"/>
        <v>0</v>
      </c>
      <c r="AQ162" s="148">
        <f t="shared" si="68"/>
        <v>0</v>
      </c>
      <c r="AR162" s="148">
        <f t="shared" si="55"/>
        <v>0</v>
      </c>
      <c r="AS162" s="148">
        <f t="shared" si="69"/>
        <v>0</v>
      </c>
      <c r="AT162" s="148">
        <f t="shared" si="70"/>
        <v>0</v>
      </c>
    </row>
    <row r="163" spans="1:46">
      <c r="A163" s="21">
        <f t="shared" si="56"/>
        <v>155</v>
      </c>
      <c r="B163" s="29"/>
      <c r="C163" s="61"/>
      <c r="D163" s="34">
        <f t="shared" si="48"/>
        <v>0</v>
      </c>
      <c r="E163" s="17"/>
      <c r="F163" s="19"/>
      <c r="G163" s="18"/>
      <c r="H163" s="18"/>
      <c r="I163" s="18"/>
      <c r="J163" s="18"/>
      <c r="K163" s="60">
        <f t="shared" si="49"/>
        <v>0</v>
      </c>
      <c r="L163" s="17"/>
      <c r="M163" s="20">
        <f>IF(U163=0,0,SUM($U$9:U163))</f>
        <v>0</v>
      </c>
      <c r="N163" s="18"/>
      <c r="O163" s="18"/>
      <c r="P163" s="18"/>
      <c r="Q163" s="137">
        <f t="shared" si="50"/>
        <v>0</v>
      </c>
      <c r="R163" s="137">
        <f t="shared" si="51"/>
        <v>0</v>
      </c>
      <c r="S163" s="122"/>
      <c r="T163" s="139">
        <f>IFERROR(VLOOKUP(E163,マスタ!$F$4:$H$19,3,0),0)</f>
        <v>0</v>
      </c>
      <c r="U163" s="139">
        <f>IFERROR(VLOOKUP(L163,マスタ!$J$4:$L$19,3,0),0)</f>
        <v>0</v>
      </c>
      <c r="V163" s="140">
        <f>IFERROR(VLOOKUP($B163,'相場&amp;ウオレット'!$A$4:$H$53,2,0),0)</f>
        <v>0</v>
      </c>
      <c r="W163" s="140">
        <f>IFERROR(VLOOKUP($B163,'相場&amp;ウオレット'!$A$4:$H$53,3,0),0)</f>
        <v>0</v>
      </c>
      <c r="X163" s="140">
        <f>IFERROR(VLOOKUP($B163,'相場&amp;ウオレット'!$A$4:$H$53,4,0),0)</f>
        <v>0</v>
      </c>
      <c r="Y163" s="140">
        <f>IFERROR(VLOOKUP($B163,'相場&amp;ウオレット'!$A$4:$H$53,5,0),0)</f>
        <v>0</v>
      </c>
      <c r="Z163" s="141" t="str">
        <f t="shared" si="52"/>
        <v>_</v>
      </c>
      <c r="AA163" s="142" t="str">
        <f t="shared" si="53"/>
        <v>_</v>
      </c>
      <c r="AB163" s="143">
        <f>IFERROR(IF(C163="両替",1,VLOOKUP(E163,マスタ!$F$4:$G$19,2,0)),0)</f>
        <v>0</v>
      </c>
      <c r="AC163" s="143">
        <f t="shared" si="57"/>
        <v>0</v>
      </c>
      <c r="AD163" s="143">
        <f t="shared" si="58"/>
        <v>0</v>
      </c>
      <c r="AE163" s="143">
        <f t="shared" si="59"/>
        <v>0</v>
      </c>
      <c r="AF163" s="143">
        <f t="shared" si="60"/>
        <v>0</v>
      </c>
      <c r="AG163" s="143">
        <f t="shared" si="61"/>
        <v>0</v>
      </c>
      <c r="AH163" s="143">
        <f t="shared" si="62"/>
        <v>0</v>
      </c>
      <c r="AI163" s="143">
        <f t="shared" si="54"/>
        <v>0</v>
      </c>
      <c r="AJ163" s="143">
        <f>IFERROR(VLOOKUP(F163,資産!$A$5:$G$10000,7,0),0)</f>
        <v>0</v>
      </c>
      <c r="AK163" s="142">
        <f>IF(C163="両替",1,IFERROR(VLOOKUP(L163,マスタ!$J$4:$L$19,2,0),0))</f>
        <v>0</v>
      </c>
      <c r="AL163" s="148">
        <f t="shared" si="63"/>
        <v>0</v>
      </c>
      <c r="AM163" s="148">
        <f t="shared" si="64"/>
        <v>0</v>
      </c>
      <c r="AN163" s="148">
        <f t="shared" si="65"/>
        <v>0</v>
      </c>
      <c r="AO163" s="148">
        <f t="shared" si="66"/>
        <v>0</v>
      </c>
      <c r="AP163" s="148">
        <f t="shared" si="67"/>
        <v>0</v>
      </c>
      <c r="AQ163" s="148">
        <f t="shared" si="68"/>
        <v>0</v>
      </c>
      <c r="AR163" s="148">
        <f t="shared" si="55"/>
        <v>0</v>
      </c>
      <c r="AS163" s="148">
        <f t="shared" si="69"/>
        <v>0</v>
      </c>
      <c r="AT163" s="148">
        <f t="shared" si="70"/>
        <v>0</v>
      </c>
    </row>
    <row r="164" spans="1:46">
      <c r="A164" s="21">
        <f t="shared" si="56"/>
        <v>156</v>
      </c>
      <c r="B164" s="29"/>
      <c r="C164" s="61"/>
      <c r="D164" s="34">
        <f t="shared" si="48"/>
        <v>0</v>
      </c>
      <c r="E164" s="17"/>
      <c r="F164" s="19"/>
      <c r="G164" s="18"/>
      <c r="H164" s="18"/>
      <c r="I164" s="18"/>
      <c r="J164" s="18"/>
      <c r="K164" s="60">
        <f t="shared" si="49"/>
        <v>0</v>
      </c>
      <c r="L164" s="17"/>
      <c r="M164" s="20">
        <f>IF(U164=0,0,SUM($U$9:U164))</f>
        <v>0</v>
      </c>
      <c r="N164" s="18"/>
      <c r="O164" s="18"/>
      <c r="P164" s="18"/>
      <c r="Q164" s="137">
        <f t="shared" si="50"/>
        <v>0</v>
      </c>
      <c r="R164" s="137">
        <f t="shared" si="51"/>
        <v>0</v>
      </c>
      <c r="S164" s="122"/>
      <c r="T164" s="139">
        <f>IFERROR(VLOOKUP(E164,マスタ!$F$4:$H$19,3,0),0)</f>
        <v>0</v>
      </c>
      <c r="U164" s="139">
        <f>IFERROR(VLOOKUP(L164,マスタ!$J$4:$L$19,3,0),0)</f>
        <v>0</v>
      </c>
      <c r="V164" s="140">
        <f>IFERROR(VLOOKUP($B164,'相場&amp;ウオレット'!$A$4:$H$53,2,0),0)</f>
        <v>0</v>
      </c>
      <c r="W164" s="140">
        <f>IFERROR(VLOOKUP($B164,'相場&amp;ウオレット'!$A$4:$H$53,3,0),0)</f>
        <v>0</v>
      </c>
      <c r="X164" s="140">
        <f>IFERROR(VLOOKUP($B164,'相場&amp;ウオレット'!$A$4:$H$53,4,0),0)</f>
        <v>0</v>
      </c>
      <c r="Y164" s="140">
        <f>IFERROR(VLOOKUP($B164,'相場&amp;ウオレット'!$A$4:$H$53,5,0),0)</f>
        <v>0</v>
      </c>
      <c r="Z164" s="141" t="str">
        <f t="shared" si="52"/>
        <v>_</v>
      </c>
      <c r="AA164" s="142" t="str">
        <f t="shared" si="53"/>
        <v>_</v>
      </c>
      <c r="AB164" s="143">
        <f>IFERROR(IF(C164="両替",1,VLOOKUP(E164,マスタ!$F$4:$G$19,2,0)),0)</f>
        <v>0</v>
      </c>
      <c r="AC164" s="143">
        <f t="shared" si="57"/>
        <v>0</v>
      </c>
      <c r="AD164" s="143">
        <f t="shared" si="58"/>
        <v>0</v>
      </c>
      <c r="AE164" s="143">
        <f t="shared" si="59"/>
        <v>0</v>
      </c>
      <c r="AF164" s="143">
        <f t="shared" si="60"/>
        <v>0</v>
      </c>
      <c r="AG164" s="143">
        <f t="shared" si="61"/>
        <v>0</v>
      </c>
      <c r="AH164" s="143">
        <f t="shared" si="62"/>
        <v>0</v>
      </c>
      <c r="AI164" s="143">
        <f t="shared" si="54"/>
        <v>0</v>
      </c>
      <c r="AJ164" s="143">
        <f>IFERROR(VLOOKUP(F164,資産!$A$5:$G$10000,7,0),0)</f>
        <v>0</v>
      </c>
      <c r="AK164" s="142">
        <f>IF(C164="両替",1,IFERROR(VLOOKUP(L164,マスタ!$J$4:$L$19,2,0),0))</f>
        <v>0</v>
      </c>
      <c r="AL164" s="148">
        <f t="shared" si="63"/>
        <v>0</v>
      </c>
      <c r="AM164" s="148">
        <f t="shared" si="64"/>
        <v>0</v>
      </c>
      <c r="AN164" s="148">
        <f t="shared" si="65"/>
        <v>0</v>
      </c>
      <c r="AO164" s="148">
        <f t="shared" si="66"/>
        <v>0</v>
      </c>
      <c r="AP164" s="148">
        <f t="shared" si="67"/>
        <v>0</v>
      </c>
      <c r="AQ164" s="148">
        <f t="shared" si="68"/>
        <v>0</v>
      </c>
      <c r="AR164" s="148">
        <f t="shared" si="55"/>
        <v>0</v>
      </c>
      <c r="AS164" s="148">
        <f t="shared" si="69"/>
        <v>0</v>
      </c>
      <c r="AT164" s="148">
        <f t="shared" si="70"/>
        <v>0</v>
      </c>
    </row>
    <row r="165" spans="1:46">
      <c r="A165" s="21">
        <f t="shared" si="56"/>
        <v>157</v>
      </c>
      <c r="B165" s="29"/>
      <c r="C165" s="61"/>
      <c r="D165" s="34">
        <f t="shared" si="48"/>
        <v>0</v>
      </c>
      <c r="E165" s="17"/>
      <c r="F165" s="19"/>
      <c r="G165" s="18"/>
      <c r="H165" s="18"/>
      <c r="I165" s="18"/>
      <c r="J165" s="18"/>
      <c r="K165" s="60">
        <f t="shared" si="49"/>
        <v>0</v>
      </c>
      <c r="L165" s="17"/>
      <c r="M165" s="20">
        <f>IF(U165=0,0,SUM($U$9:U165))</f>
        <v>0</v>
      </c>
      <c r="N165" s="18"/>
      <c r="O165" s="18"/>
      <c r="P165" s="18"/>
      <c r="Q165" s="137">
        <f t="shared" si="50"/>
        <v>0</v>
      </c>
      <c r="R165" s="137">
        <f t="shared" si="51"/>
        <v>0</v>
      </c>
      <c r="S165" s="122"/>
      <c r="T165" s="139">
        <f>IFERROR(VLOOKUP(E165,マスタ!$F$4:$H$19,3,0),0)</f>
        <v>0</v>
      </c>
      <c r="U165" s="139">
        <f>IFERROR(VLOOKUP(L165,マスタ!$J$4:$L$19,3,0),0)</f>
        <v>0</v>
      </c>
      <c r="V165" s="140">
        <f>IFERROR(VLOOKUP($B165,'相場&amp;ウオレット'!$A$4:$H$53,2,0),0)</f>
        <v>0</v>
      </c>
      <c r="W165" s="140">
        <f>IFERROR(VLOOKUP($B165,'相場&amp;ウオレット'!$A$4:$H$53,3,0),0)</f>
        <v>0</v>
      </c>
      <c r="X165" s="140">
        <f>IFERROR(VLOOKUP($B165,'相場&amp;ウオレット'!$A$4:$H$53,4,0),0)</f>
        <v>0</v>
      </c>
      <c r="Y165" s="140">
        <f>IFERROR(VLOOKUP($B165,'相場&amp;ウオレット'!$A$4:$H$53,5,0),0)</f>
        <v>0</v>
      </c>
      <c r="Z165" s="141" t="str">
        <f t="shared" si="52"/>
        <v>_</v>
      </c>
      <c r="AA165" s="142" t="str">
        <f t="shared" si="53"/>
        <v>_</v>
      </c>
      <c r="AB165" s="143">
        <f>IFERROR(IF(C165="両替",1,VLOOKUP(E165,マスタ!$F$4:$G$19,2,0)),0)</f>
        <v>0</v>
      </c>
      <c r="AC165" s="143">
        <f t="shared" si="57"/>
        <v>0</v>
      </c>
      <c r="AD165" s="143">
        <f t="shared" si="58"/>
        <v>0</v>
      </c>
      <c r="AE165" s="143">
        <f t="shared" si="59"/>
        <v>0</v>
      </c>
      <c r="AF165" s="143">
        <f t="shared" si="60"/>
        <v>0</v>
      </c>
      <c r="AG165" s="143">
        <f t="shared" si="61"/>
        <v>0</v>
      </c>
      <c r="AH165" s="143">
        <f t="shared" si="62"/>
        <v>0</v>
      </c>
      <c r="AI165" s="143">
        <f t="shared" si="54"/>
        <v>0</v>
      </c>
      <c r="AJ165" s="143">
        <f>IFERROR(VLOOKUP(F165,資産!$A$5:$G$10000,7,0),0)</f>
        <v>0</v>
      </c>
      <c r="AK165" s="142">
        <f>IF(C165="両替",1,IFERROR(VLOOKUP(L165,マスタ!$J$4:$L$19,2,0),0))</f>
        <v>0</v>
      </c>
      <c r="AL165" s="148">
        <f t="shared" si="63"/>
        <v>0</v>
      </c>
      <c r="AM165" s="148">
        <f t="shared" si="64"/>
        <v>0</v>
      </c>
      <c r="AN165" s="148">
        <f t="shared" si="65"/>
        <v>0</v>
      </c>
      <c r="AO165" s="148">
        <f t="shared" si="66"/>
        <v>0</v>
      </c>
      <c r="AP165" s="148">
        <f t="shared" si="67"/>
        <v>0</v>
      </c>
      <c r="AQ165" s="148">
        <f t="shared" si="68"/>
        <v>0</v>
      </c>
      <c r="AR165" s="148">
        <f t="shared" si="55"/>
        <v>0</v>
      </c>
      <c r="AS165" s="148">
        <f t="shared" si="69"/>
        <v>0</v>
      </c>
      <c r="AT165" s="148">
        <f t="shared" si="70"/>
        <v>0</v>
      </c>
    </row>
    <row r="166" spans="1:46">
      <c r="A166" s="21">
        <f t="shared" si="56"/>
        <v>158</v>
      </c>
      <c r="B166" s="29"/>
      <c r="C166" s="61"/>
      <c r="D166" s="34">
        <f t="shared" si="48"/>
        <v>0</v>
      </c>
      <c r="E166" s="17"/>
      <c r="F166" s="19"/>
      <c r="G166" s="18"/>
      <c r="H166" s="18"/>
      <c r="I166" s="18"/>
      <c r="J166" s="18"/>
      <c r="K166" s="60">
        <f t="shared" si="49"/>
        <v>0</v>
      </c>
      <c r="L166" s="17"/>
      <c r="M166" s="20">
        <f>IF(U166=0,0,SUM($U$9:U166))</f>
        <v>0</v>
      </c>
      <c r="N166" s="18"/>
      <c r="O166" s="18"/>
      <c r="P166" s="18"/>
      <c r="Q166" s="137">
        <f t="shared" si="50"/>
        <v>0</v>
      </c>
      <c r="R166" s="137">
        <f t="shared" si="51"/>
        <v>0</v>
      </c>
      <c r="S166" s="122"/>
      <c r="T166" s="139">
        <f>IFERROR(VLOOKUP(E166,マスタ!$F$4:$H$19,3,0),0)</f>
        <v>0</v>
      </c>
      <c r="U166" s="139">
        <f>IFERROR(VLOOKUP(L166,マスタ!$J$4:$L$19,3,0),0)</f>
        <v>0</v>
      </c>
      <c r="V166" s="140">
        <f>IFERROR(VLOOKUP($B166,'相場&amp;ウオレット'!$A$4:$H$53,2,0),0)</f>
        <v>0</v>
      </c>
      <c r="W166" s="140">
        <f>IFERROR(VLOOKUP($B166,'相場&amp;ウオレット'!$A$4:$H$53,3,0),0)</f>
        <v>0</v>
      </c>
      <c r="X166" s="140">
        <f>IFERROR(VLOOKUP($B166,'相場&amp;ウオレット'!$A$4:$H$53,4,0),0)</f>
        <v>0</v>
      </c>
      <c r="Y166" s="140">
        <f>IFERROR(VLOOKUP($B166,'相場&amp;ウオレット'!$A$4:$H$53,5,0),0)</f>
        <v>0</v>
      </c>
      <c r="Z166" s="141" t="str">
        <f t="shared" si="52"/>
        <v>_</v>
      </c>
      <c r="AA166" s="142" t="str">
        <f t="shared" si="53"/>
        <v>_</v>
      </c>
      <c r="AB166" s="143">
        <f>IFERROR(IF(C166="両替",1,VLOOKUP(E166,マスタ!$F$4:$G$19,2,0)),0)</f>
        <v>0</v>
      </c>
      <c r="AC166" s="143">
        <f t="shared" si="57"/>
        <v>0</v>
      </c>
      <c r="AD166" s="143">
        <f t="shared" si="58"/>
        <v>0</v>
      </c>
      <c r="AE166" s="143">
        <f t="shared" si="59"/>
        <v>0</v>
      </c>
      <c r="AF166" s="143">
        <f t="shared" si="60"/>
        <v>0</v>
      </c>
      <c r="AG166" s="143">
        <f t="shared" si="61"/>
        <v>0</v>
      </c>
      <c r="AH166" s="143">
        <f t="shared" si="62"/>
        <v>0</v>
      </c>
      <c r="AI166" s="143">
        <f t="shared" si="54"/>
        <v>0</v>
      </c>
      <c r="AJ166" s="143">
        <f>IFERROR(VLOOKUP(F166,資産!$A$5:$G$10000,7,0),0)</f>
        <v>0</v>
      </c>
      <c r="AK166" s="142">
        <f>IF(C166="両替",1,IFERROR(VLOOKUP(L166,マスタ!$J$4:$L$19,2,0),0))</f>
        <v>0</v>
      </c>
      <c r="AL166" s="148">
        <f t="shared" si="63"/>
        <v>0</v>
      </c>
      <c r="AM166" s="148">
        <f t="shared" si="64"/>
        <v>0</v>
      </c>
      <c r="AN166" s="148">
        <f t="shared" si="65"/>
        <v>0</v>
      </c>
      <c r="AO166" s="148">
        <f t="shared" si="66"/>
        <v>0</v>
      </c>
      <c r="AP166" s="148">
        <f t="shared" si="67"/>
        <v>0</v>
      </c>
      <c r="AQ166" s="148">
        <f t="shared" si="68"/>
        <v>0</v>
      </c>
      <c r="AR166" s="148">
        <f t="shared" si="55"/>
        <v>0</v>
      </c>
      <c r="AS166" s="148">
        <f t="shared" si="69"/>
        <v>0</v>
      </c>
      <c r="AT166" s="148">
        <f t="shared" si="70"/>
        <v>0</v>
      </c>
    </row>
    <row r="167" spans="1:46">
      <c r="A167" s="21">
        <f t="shared" si="56"/>
        <v>159</v>
      </c>
      <c r="B167" s="29"/>
      <c r="C167" s="61"/>
      <c r="D167" s="34">
        <f t="shared" si="48"/>
        <v>0</v>
      </c>
      <c r="E167" s="17"/>
      <c r="F167" s="19"/>
      <c r="G167" s="18"/>
      <c r="H167" s="18"/>
      <c r="I167" s="18"/>
      <c r="J167" s="18"/>
      <c r="K167" s="60">
        <f t="shared" si="49"/>
        <v>0</v>
      </c>
      <c r="L167" s="17"/>
      <c r="M167" s="20">
        <f>IF(U167=0,0,SUM($U$9:U167))</f>
        <v>0</v>
      </c>
      <c r="N167" s="18"/>
      <c r="O167" s="18"/>
      <c r="P167" s="18"/>
      <c r="Q167" s="137">
        <f t="shared" si="50"/>
        <v>0</v>
      </c>
      <c r="R167" s="137">
        <f t="shared" si="51"/>
        <v>0</v>
      </c>
      <c r="S167" s="122"/>
      <c r="T167" s="139">
        <f>IFERROR(VLOOKUP(E167,マスタ!$F$4:$H$19,3,0),0)</f>
        <v>0</v>
      </c>
      <c r="U167" s="139">
        <f>IFERROR(VLOOKUP(L167,マスタ!$J$4:$L$19,3,0),0)</f>
        <v>0</v>
      </c>
      <c r="V167" s="140">
        <f>IFERROR(VLOOKUP($B167,'相場&amp;ウオレット'!$A$4:$H$53,2,0),0)</f>
        <v>0</v>
      </c>
      <c r="W167" s="140">
        <f>IFERROR(VLOOKUP($B167,'相場&amp;ウオレット'!$A$4:$H$53,3,0),0)</f>
        <v>0</v>
      </c>
      <c r="X167" s="140">
        <f>IFERROR(VLOOKUP($B167,'相場&amp;ウオレット'!$A$4:$H$53,4,0),0)</f>
        <v>0</v>
      </c>
      <c r="Y167" s="140">
        <f>IFERROR(VLOOKUP($B167,'相場&amp;ウオレット'!$A$4:$H$53,5,0),0)</f>
        <v>0</v>
      </c>
      <c r="Z167" s="141" t="str">
        <f t="shared" si="52"/>
        <v>_</v>
      </c>
      <c r="AA167" s="142" t="str">
        <f t="shared" si="53"/>
        <v>_</v>
      </c>
      <c r="AB167" s="143">
        <f>IFERROR(IF(C167="両替",1,VLOOKUP(E167,マスタ!$F$4:$G$19,2,0)),0)</f>
        <v>0</v>
      </c>
      <c r="AC167" s="143">
        <f t="shared" si="57"/>
        <v>0</v>
      </c>
      <c r="AD167" s="143">
        <f t="shared" si="58"/>
        <v>0</v>
      </c>
      <c r="AE167" s="143">
        <f t="shared" si="59"/>
        <v>0</v>
      </c>
      <c r="AF167" s="143">
        <f t="shared" si="60"/>
        <v>0</v>
      </c>
      <c r="AG167" s="143">
        <f t="shared" si="61"/>
        <v>0</v>
      </c>
      <c r="AH167" s="143">
        <f t="shared" si="62"/>
        <v>0</v>
      </c>
      <c r="AI167" s="143">
        <f t="shared" si="54"/>
        <v>0</v>
      </c>
      <c r="AJ167" s="143">
        <f>IFERROR(VLOOKUP(F167,資産!$A$5:$G$10000,7,0),0)</f>
        <v>0</v>
      </c>
      <c r="AK167" s="142">
        <f>IF(C167="両替",1,IFERROR(VLOOKUP(L167,マスタ!$J$4:$L$19,2,0),0))</f>
        <v>0</v>
      </c>
      <c r="AL167" s="148">
        <f t="shared" si="63"/>
        <v>0</v>
      </c>
      <c r="AM167" s="148">
        <f t="shared" si="64"/>
        <v>0</v>
      </c>
      <c r="AN167" s="148">
        <f t="shared" si="65"/>
        <v>0</v>
      </c>
      <c r="AO167" s="148">
        <f t="shared" si="66"/>
        <v>0</v>
      </c>
      <c r="AP167" s="148">
        <f t="shared" si="67"/>
        <v>0</v>
      </c>
      <c r="AQ167" s="148">
        <f t="shared" si="68"/>
        <v>0</v>
      </c>
      <c r="AR167" s="148">
        <f t="shared" si="55"/>
        <v>0</v>
      </c>
      <c r="AS167" s="148">
        <f t="shared" si="69"/>
        <v>0</v>
      </c>
      <c r="AT167" s="148">
        <f t="shared" si="70"/>
        <v>0</v>
      </c>
    </row>
    <row r="168" spans="1:46">
      <c r="A168" s="21">
        <f t="shared" si="56"/>
        <v>160</v>
      </c>
      <c r="B168" s="29"/>
      <c r="C168" s="61"/>
      <c r="D168" s="34">
        <f t="shared" si="48"/>
        <v>0</v>
      </c>
      <c r="E168" s="17"/>
      <c r="F168" s="19"/>
      <c r="G168" s="18"/>
      <c r="H168" s="18"/>
      <c r="I168" s="18"/>
      <c r="J168" s="18"/>
      <c r="K168" s="60">
        <f t="shared" si="49"/>
        <v>0</v>
      </c>
      <c r="L168" s="17"/>
      <c r="M168" s="20">
        <f>IF(U168=0,0,SUM($U$9:U168))</f>
        <v>0</v>
      </c>
      <c r="N168" s="18"/>
      <c r="O168" s="18"/>
      <c r="P168" s="18"/>
      <c r="Q168" s="137">
        <f t="shared" si="50"/>
        <v>0</v>
      </c>
      <c r="R168" s="137">
        <f t="shared" si="51"/>
        <v>0</v>
      </c>
      <c r="S168" s="122"/>
      <c r="T168" s="139">
        <f>IFERROR(VLOOKUP(E168,マスタ!$F$4:$H$19,3,0),0)</f>
        <v>0</v>
      </c>
      <c r="U168" s="139">
        <f>IFERROR(VLOOKUP(L168,マスタ!$J$4:$L$19,3,0),0)</f>
        <v>0</v>
      </c>
      <c r="V168" s="140">
        <f>IFERROR(VLOOKUP($B168,'相場&amp;ウオレット'!$A$4:$H$53,2,0),0)</f>
        <v>0</v>
      </c>
      <c r="W168" s="140">
        <f>IFERROR(VLOOKUP($B168,'相場&amp;ウオレット'!$A$4:$H$53,3,0),0)</f>
        <v>0</v>
      </c>
      <c r="X168" s="140">
        <f>IFERROR(VLOOKUP($B168,'相場&amp;ウオレット'!$A$4:$H$53,4,0),0)</f>
        <v>0</v>
      </c>
      <c r="Y168" s="140">
        <f>IFERROR(VLOOKUP($B168,'相場&amp;ウオレット'!$A$4:$H$53,5,0),0)</f>
        <v>0</v>
      </c>
      <c r="Z168" s="141" t="str">
        <f t="shared" si="52"/>
        <v>_</v>
      </c>
      <c r="AA168" s="142" t="str">
        <f t="shared" si="53"/>
        <v>_</v>
      </c>
      <c r="AB168" s="143">
        <f>IFERROR(IF(C168="両替",1,VLOOKUP(E168,マスタ!$F$4:$G$19,2,0)),0)</f>
        <v>0</v>
      </c>
      <c r="AC168" s="143">
        <f t="shared" si="57"/>
        <v>0</v>
      </c>
      <c r="AD168" s="143">
        <f t="shared" si="58"/>
        <v>0</v>
      </c>
      <c r="AE168" s="143">
        <f t="shared" si="59"/>
        <v>0</v>
      </c>
      <c r="AF168" s="143">
        <f t="shared" si="60"/>
        <v>0</v>
      </c>
      <c r="AG168" s="143">
        <f t="shared" si="61"/>
        <v>0</v>
      </c>
      <c r="AH168" s="143">
        <f t="shared" si="62"/>
        <v>0</v>
      </c>
      <c r="AI168" s="143">
        <f t="shared" si="54"/>
        <v>0</v>
      </c>
      <c r="AJ168" s="143">
        <f>IFERROR(VLOOKUP(F168,資産!$A$5:$G$10000,7,0),0)</f>
        <v>0</v>
      </c>
      <c r="AK168" s="142">
        <f>IF(C168="両替",1,IFERROR(VLOOKUP(L168,マスタ!$J$4:$L$19,2,0),0))</f>
        <v>0</v>
      </c>
      <c r="AL168" s="148">
        <f t="shared" si="63"/>
        <v>0</v>
      </c>
      <c r="AM168" s="148">
        <f t="shared" si="64"/>
        <v>0</v>
      </c>
      <c r="AN168" s="148">
        <f t="shared" si="65"/>
        <v>0</v>
      </c>
      <c r="AO168" s="148">
        <f t="shared" si="66"/>
        <v>0</v>
      </c>
      <c r="AP168" s="148">
        <f t="shared" si="67"/>
        <v>0</v>
      </c>
      <c r="AQ168" s="148">
        <f t="shared" si="68"/>
        <v>0</v>
      </c>
      <c r="AR168" s="148">
        <f t="shared" si="55"/>
        <v>0</v>
      </c>
      <c r="AS168" s="148">
        <f t="shared" si="69"/>
        <v>0</v>
      </c>
      <c r="AT168" s="148">
        <f t="shared" si="70"/>
        <v>0</v>
      </c>
    </row>
    <row r="169" spans="1:46">
      <c r="A169" s="21">
        <f t="shared" si="56"/>
        <v>161</v>
      </c>
      <c r="B169" s="29"/>
      <c r="C169" s="61"/>
      <c r="D169" s="34">
        <f t="shared" si="48"/>
        <v>0</v>
      </c>
      <c r="E169" s="17"/>
      <c r="F169" s="19"/>
      <c r="G169" s="18"/>
      <c r="H169" s="18"/>
      <c r="I169" s="18"/>
      <c r="J169" s="18"/>
      <c r="K169" s="60">
        <f t="shared" si="49"/>
        <v>0</v>
      </c>
      <c r="L169" s="17"/>
      <c r="M169" s="20">
        <f>IF(U169=0,0,SUM($U$9:U169))</f>
        <v>0</v>
      </c>
      <c r="N169" s="18"/>
      <c r="O169" s="18"/>
      <c r="P169" s="18"/>
      <c r="Q169" s="137">
        <f t="shared" si="50"/>
        <v>0</v>
      </c>
      <c r="R169" s="137">
        <f t="shared" si="51"/>
        <v>0</v>
      </c>
      <c r="S169" s="122"/>
      <c r="T169" s="139">
        <f>IFERROR(VLOOKUP(E169,マスタ!$F$4:$H$19,3,0),0)</f>
        <v>0</v>
      </c>
      <c r="U169" s="139">
        <f>IFERROR(VLOOKUP(L169,マスタ!$J$4:$L$19,3,0),0)</f>
        <v>0</v>
      </c>
      <c r="V169" s="140">
        <f>IFERROR(VLOOKUP($B169,'相場&amp;ウオレット'!$A$4:$H$53,2,0),0)</f>
        <v>0</v>
      </c>
      <c r="W169" s="140">
        <f>IFERROR(VLOOKUP($B169,'相場&amp;ウオレット'!$A$4:$H$53,3,0),0)</f>
        <v>0</v>
      </c>
      <c r="X169" s="140">
        <f>IFERROR(VLOOKUP($B169,'相場&amp;ウオレット'!$A$4:$H$53,4,0),0)</f>
        <v>0</v>
      </c>
      <c r="Y169" s="140">
        <f>IFERROR(VLOOKUP($B169,'相場&amp;ウオレット'!$A$4:$H$53,5,0),0)</f>
        <v>0</v>
      </c>
      <c r="Z169" s="141" t="str">
        <f t="shared" si="52"/>
        <v>_</v>
      </c>
      <c r="AA169" s="142" t="str">
        <f t="shared" si="53"/>
        <v>_</v>
      </c>
      <c r="AB169" s="143">
        <f>IFERROR(IF(C169="両替",1,VLOOKUP(E169,マスタ!$F$4:$G$19,2,0)),0)</f>
        <v>0</v>
      </c>
      <c r="AC169" s="143">
        <f t="shared" si="57"/>
        <v>0</v>
      </c>
      <c r="AD169" s="143">
        <f t="shared" si="58"/>
        <v>0</v>
      </c>
      <c r="AE169" s="143">
        <f t="shared" si="59"/>
        <v>0</v>
      </c>
      <c r="AF169" s="143">
        <f t="shared" si="60"/>
        <v>0</v>
      </c>
      <c r="AG169" s="143">
        <f t="shared" si="61"/>
        <v>0</v>
      </c>
      <c r="AH169" s="143">
        <f t="shared" si="62"/>
        <v>0</v>
      </c>
      <c r="AI169" s="143">
        <f t="shared" si="54"/>
        <v>0</v>
      </c>
      <c r="AJ169" s="143">
        <f>IFERROR(VLOOKUP(F169,資産!$A$5:$G$10000,7,0),0)</f>
        <v>0</v>
      </c>
      <c r="AK169" s="142">
        <f>IF(C169="両替",1,IFERROR(VLOOKUP(L169,マスタ!$J$4:$L$19,2,0),0))</f>
        <v>0</v>
      </c>
      <c r="AL169" s="148">
        <f t="shared" si="63"/>
        <v>0</v>
      </c>
      <c r="AM169" s="148">
        <f t="shared" si="64"/>
        <v>0</v>
      </c>
      <c r="AN169" s="148">
        <f t="shared" si="65"/>
        <v>0</v>
      </c>
      <c r="AO169" s="148">
        <f t="shared" si="66"/>
        <v>0</v>
      </c>
      <c r="AP169" s="148">
        <f t="shared" si="67"/>
        <v>0</v>
      </c>
      <c r="AQ169" s="148">
        <f t="shared" si="68"/>
        <v>0</v>
      </c>
      <c r="AR169" s="148">
        <f t="shared" si="55"/>
        <v>0</v>
      </c>
      <c r="AS169" s="148">
        <f t="shared" si="69"/>
        <v>0</v>
      </c>
      <c r="AT169" s="148">
        <f t="shared" si="70"/>
        <v>0</v>
      </c>
    </row>
    <row r="170" spans="1:46">
      <c r="A170" s="21">
        <f t="shared" si="56"/>
        <v>162</v>
      </c>
      <c r="B170" s="29"/>
      <c r="C170" s="61"/>
      <c r="D170" s="34">
        <f t="shared" si="48"/>
        <v>0</v>
      </c>
      <c r="E170" s="17"/>
      <c r="F170" s="19"/>
      <c r="G170" s="18"/>
      <c r="H170" s="18"/>
      <c r="I170" s="18"/>
      <c r="J170" s="18"/>
      <c r="K170" s="60">
        <f t="shared" si="49"/>
        <v>0</v>
      </c>
      <c r="L170" s="17"/>
      <c r="M170" s="20">
        <f>IF(U170=0,0,SUM($U$9:U170))</f>
        <v>0</v>
      </c>
      <c r="N170" s="18"/>
      <c r="O170" s="18"/>
      <c r="P170" s="18"/>
      <c r="Q170" s="137">
        <f t="shared" si="50"/>
        <v>0</v>
      </c>
      <c r="R170" s="137">
        <f t="shared" si="51"/>
        <v>0</v>
      </c>
      <c r="S170" s="122"/>
      <c r="T170" s="139">
        <f>IFERROR(VLOOKUP(E170,マスタ!$F$4:$H$19,3,0),0)</f>
        <v>0</v>
      </c>
      <c r="U170" s="139">
        <f>IFERROR(VLOOKUP(L170,マスタ!$J$4:$L$19,3,0),0)</f>
        <v>0</v>
      </c>
      <c r="V170" s="140">
        <f>IFERROR(VLOOKUP($B170,'相場&amp;ウオレット'!$A$4:$H$53,2,0),0)</f>
        <v>0</v>
      </c>
      <c r="W170" s="140">
        <f>IFERROR(VLOOKUP($B170,'相場&amp;ウオレット'!$A$4:$H$53,3,0),0)</f>
        <v>0</v>
      </c>
      <c r="X170" s="140">
        <f>IFERROR(VLOOKUP($B170,'相場&amp;ウオレット'!$A$4:$H$53,4,0),0)</f>
        <v>0</v>
      </c>
      <c r="Y170" s="140">
        <f>IFERROR(VLOOKUP($B170,'相場&amp;ウオレット'!$A$4:$H$53,5,0),0)</f>
        <v>0</v>
      </c>
      <c r="Z170" s="141" t="str">
        <f t="shared" si="52"/>
        <v>_</v>
      </c>
      <c r="AA170" s="142" t="str">
        <f t="shared" si="53"/>
        <v>_</v>
      </c>
      <c r="AB170" s="143">
        <f>IFERROR(IF(C170="両替",1,VLOOKUP(E170,マスタ!$F$4:$G$19,2,0)),0)</f>
        <v>0</v>
      </c>
      <c r="AC170" s="143">
        <f t="shared" si="57"/>
        <v>0</v>
      </c>
      <c r="AD170" s="143">
        <f t="shared" si="58"/>
        <v>0</v>
      </c>
      <c r="AE170" s="143">
        <f t="shared" si="59"/>
        <v>0</v>
      </c>
      <c r="AF170" s="143">
        <f t="shared" si="60"/>
        <v>0</v>
      </c>
      <c r="AG170" s="143">
        <f t="shared" si="61"/>
        <v>0</v>
      </c>
      <c r="AH170" s="143">
        <f t="shared" si="62"/>
        <v>0</v>
      </c>
      <c r="AI170" s="143">
        <f t="shared" si="54"/>
        <v>0</v>
      </c>
      <c r="AJ170" s="143">
        <f>IFERROR(VLOOKUP(F170,資産!$A$5:$G$10000,7,0),0)</f>
        <v>0</v>
      </c>
      <c r="AK170" s="142">
        <f>IF(C170="両替",1,IFERROR(VLOOKUP(L170,マスタ!$J$4:$L$19,2,0),0))</f>
        <v>0</v>
      </c>
      <c r="AL170" s="148">
        <f t="shared" si="63"/>
        <v>0</v>
      </c>
      <c r="AM170" s="148">
        <f t="shared" si="64"/>
        <v>0</v>
      </c>
      <c r="AN170" s="148">
        <f t="shared" si="65"/>
        <v>0</v>
      </c>
      <c r="AO170" s="148">
        <f t="shared" si="66"/>
        <v>0</v>
      </c>
      <c r="AP170" s="148">
        <f t="shared" si="67"/>
        <v>0</v>
      </c>
      <c r="AQ170" s="148">
        <f t="shared" si="68"/>
        <v>0</v>
      </c>
      <c r="AR170" s="148">
        <f t="shared" si="55"/>
        <v>0</v>
      </c>
      <c r="AS170" s="148">
        <f t="shared" si="69"/>
        <v>0</v>
      </c>
      <c r="AT170" s="148">
        <f t="shared" si="70"/>
        <v>0</v>
      </c>
    </row>
    <row r="171" spans="1:46">
      <c r="A171" s="21">
        <f t="shared" si="56"/>
        <v>163</v>
      </c>
      <c r="B171" s="29"/>
      <c r="C171" s="61"/>
      <c r="D171" s="34">
        <f t="shared" si="48"/>
        <v>0</v>
      </c>
      <c r="E171" s="17"/>
      <c r="F171" s="19"/>
      <c r="G171" s="18"/>
      <c r="H171" s="18"/>
      <c r="I171" s="18"/>
      <c r="J171" s="18"/>
      <c r="K171" s="60">
        <f t="shared" si="49"/>
        <v>0</v>
      </c>
      <c r="L171" s="17"/>
      <c r="M171" s="20">
        <f>IF(U171=0,0,SUM($U$9:U171))</f>
        <v>0</v>
      </c>
      <c r="N171" s="18"/>
      <c r="O171" s="18"/>
      <c r="P171" s="18"/>
      <c r="Q171" s="137">
        <f t="shared" si="50"/>
        <v>0</v>
      </c>
      <c r="R171" s="137">
        <f t="shared" si="51"/>
        <v>0</v>
      </c>
      <c r="S171" s="122"/>
      <c r="T171" s="139">
        <f>IFERROR(VLOOKUP(E171,マスタ!$F$4:$H$19,3,0),0)</f>
        <v>0</v>
      </c>
      <c r="U171" s="139">
        <f>IFERROR(VLOOKUP(L171,マスタ!$J$4:$L$19,3,0),0)</f>
        <v>0</v>
      </c>
      <c r="V171" s="140">
        <f>IFERROR(VLOOKUP($B171,'相場&amp;ウオレット'!$A$4:$H$53,2,0),0)</f>
        <v>0</v>
      </c>
      <c r="W171" s="140">
        <f>IFERROR(VLOOKUP($B171,'相場&amp;ウオレット'!$A$4:$H$53,3,0),0)</f>
        <v>0</v>
      </c>
      <c r="X171" s="140">
        <f>IFERROR(VLOOKUP($B171,'相場&amp;ウオレット'!$A$4:$H$53,4,0),0)</f>
        <v>0</v>
      </c>
      <c r="Y171" s="140">
        <f>IFERROR(VLOOKUP($B171,'相場&amp;ウオレット'!$A$4:$H$53,5,0),0)</f>
        <v>0</v>
      </c>
      <c r="Z171" s="141" t="str">
        <f t="shared" si="52"/>
        <v>_</v>
      </c>
      <c r="AA171" s="142" t="str">
        <f t="shared" si="53"/>
        <v>_</v>
      </c>
      <c r="AB171" s="143">
        <f>IFERROR(IF(C171="両替",1,VLOOKUP(E171,マスタ!$F$4:$G$19,2,0)),0)</f>
        <v>0</v>
      </c>
      <c r="AC171" s="143">
        <f t="shared" si="57"/>
        <v>0</v>
      </c>
      <c r="AD171" s="143">
        <f t="shared" si="58"/>
        <v>0</v>
      </c>
      <c r="AE171" s="143">
        <f t="shared" si="59"/>
        <v>0</v>
      </c>
      <c r="AF171" s="143">
        <f t="shared" si="60"/>
        <v>0</v>
      </c>
      <c r="AG171" s="143">
        <f t="shared" si="61"/>
        <v>0</v>
      </c>
      <c r="AH171" s="143">
        <f t="shared" si="62"/>
        <v>0</v>
      </c>
      <c r="AI171" s="143">
        <f t="shared" si="54"/>
        <v>0</v>
      </c>
      <c r="AJ171" s="143">
        <f>IFERROR(VLOOKUP(F171,資産!$A$5:$G$10000,7,0),0)</f>
        <v>0</v>
      </c>
      <c r="AK171" s="142">
        <f>IF(C171="両替",1,IFERROR(VLOOKUP(L171,マスタ!$J$4:$L$19,2,0),0))</f>
        <v>0</v>
      </c>
      <c r="AL171" s="148">
        <f t="shared" si="63"/>
        <v>0</v>
      </c>
      <c r="AM171" s="148">
        <f t="shared" si="64"/>
        <v>0</v>
      </c>
      <c r="AN171" s="148">
        <f t="shared" si="65"/>
        <v>0</v>
      </c>
      <c r="AO171" s="148">
        <f t="shared" si="66"/>
        <v>0</v>
      </c>
      <c r="AP171" s="148">
        <f t="shared" si="67"/>
        <v>0</v>
      </c>
      <c r="AQ171" s="148">
        <f t="shared" si="68"/>
        <v>0</v>
      </c>
      <c r="AR171" s="148">
        <f t="shared" si="55"/>
        <v>0</v>
      </c>
      <c r="AS171" s="148">
        <f t="shared" si="69"/>
        <v>0</v>
      </c>
      <c r="AT171" s="148">
        <f t="shared" si="70"/>
        <v>0</v>
      </c>
    </row>
    <row r="172" spans="1:46">
      <c r="A172" s="21">
        <f t="shared" si="56"/>
        <v>164</v>
      </c>
      <c r="B172" s="29"/>
      <c r="C172" s="61"/>
      <c r="D172" s="34">
        <f t="shared" si="48"/>
        <v>0</v>
      </c>
      <c r="E172" s="17"/>
      <c r="F172" s="19"/>
      <c r="G172" s="18"/>
      <c r="H172" s="18"/>
      <c r="I172" s="18"/>
      <c r="J172" s="18"/>
      <c r="K172" s="60">
        <f t="shared" si="49"/>
        <v>0</v>
      </c>
      <c r="L172" s="17"/>
      <c r="M172" s="20">
        <f>IF(U172=0,0,SUM($U$9:U172))</f>
        <v>0</v>
      </c>
      <c r="N172" s="18"/>
      <c r="O172" s="18"/>
      <c r="P172" s="18"/>
      <c r="Q172" s="137">
        <f t="shared" si="50"/>
        <v>0</v>
      </c>
      <c r="R172" s="137">
        <f t="shared" si="51"/>
        <v>0</v>
      </c>
      <c r="S172" s="122"/>
      <c r="T172" s="139">
        <f>IFERROR(VLOOKUP(E172,マスタ!$F$4:$H$19,3,0),0)</f>
        <v>0</v>
      </c>
      <c r="U172" s="139">
        <f>IFERROR(VLOOKUP(L172,マスタ!$J$4:$L$19,3,0),0)</f>
        <v>0</v>
      </c>
      <c r="V172" s="140">
        <f>IFERROR(VLOOKUP($B172,'相場&amp;ウオレット'!$A$4:$H$53,2,0),0)</f>
        <v>0</v>
      </c>
      <c r="W172" s="140">
        <f>IFERROR(VLOOKUP($B172,'相場&amp;ウオレット'!$A$4:$H$53,3,0),0)</f>
        <v>0</v>
      </c>
      <c r="X172" s="140">
        <f>IFERROR(VLOOKUP($B172,'相場&amp;ウオレット'!$A$4:$H$53,4,0),0)</f>
        <v>0</v>
      </c>
      <c r="Y172" s="140">
        <f>IFERROR(VLOOKUP($B172,'相場&amp;ウオレット'!$A$4:$H$53,5,0),0)</f>
        <v>0</v>
      </c>
      <c r="Z172" s="141" t="str">
        <f t="shared" si="52"/>
        <v>_</v>
      </c>
      <c r="AA172" s="142" t="str">
        <f t="shared" si="53"/>
        <v>_</v>
      </c>
      <c r="AB172" s="143">
        <f>IFERROR(IF(C172="両替",1,VLOOKUP(E172,マスタ!$F$4:$G$19,2,0)),0)</f>
        <v>0</v>
      </c>
      <c r="AC172" s="143">
        <f t="shared" si="57"/>
        <v>0</v>
      </c>
      <c r="AD172" s="143">
        <f t="shared" si="58"/>
        <v>0</v>
      </c>
      <c r="AE172" s="143">
        <f t="shared" si="59"/>
        <v>0</v>
      </c>
      <c r="AF172" s="143">
        <f t="shared" si="60"/>
        <v>0</v>
      </c>
      <c r="AG172" s="143">
        <f t="shared" si="61"/>
        <v>0</v>
      </c>
      <c r="AH172" s="143">
        <f t="shared" si="62"/>
        <v>0</v>
      </c>
      <c r="AI172" s="143">
        <f t="shared" si="54"/>
        <v>0</v>
      </c>
      <c r="AJ172" s="143">
        <f>IFERROR(VLOOKUP(F172,資産!$A$5:$G$10000,7,0),0)</f>
        <v>0</v>
      </c>
      <c r="AK172" s="142">
        <f>IF(C172="両替",1,IFERROR(VLOOKUP(L172,マスタ!$J$4:$L$19,2,0),0))</f>
        <v>0</v>
      </c>
      <c r="AL172" s="148">
        <f t="shared" si="63"/>
        <v>0</v>
      </c>
      <c r="AM172" s="148">
        <f t="shared" si="64"/>
        <v>0</v>
      </c>
      <c r="AN172" s="148">
        <f t="shared" si="65"/>
        <v>0</v>
      </c>
      <c r="AO172" s="148">
        <f t="shared" si="66"/>
        <v>0</v>
      </c>
      <c r="AP172" s="148">
        <f t="shared" si="67"/>
        <v>0</v>
      </c>
      <c r="AQ172" s="148">
        <f t="shared" si="68"/>
        <v>0</v>
      </c>
      <c r="AR172" s="148">
        <f t="shared" si="55"/>
        <v>0</v>
      </c>
      <c r="AS172" s="148">
        <f t="shared" si="69"/>
        <v>0</v>
      </c>
      <c r="AT172" s="148">
        <f t="shared" si="70"/>
        <v>0</v>
      </c>
    </row>
    <row r="173" spans="1:46">
      <c r="A173" s="21">
        <f t="shared" si="56"/>
        <v>165</v>
      </c>
      <c r="B173" s="29"/>
      <c r="C173" s="61"/>
      <c r="D173" s="34">
        <f t="shared" si="48"/>
        <v>0</v>
      </c>
      <c r="E173" s="17"/>
      <c r="F173" s="19"/>
      <c r="G173" s="18"/>
      <c r="H173" s="18"/>
      <c r="I173" s="18"/>
      <c r="J173" s="18"/>
      <c r="K173" s="60">
        <f t="shared" si="49"/>
        <v>0</v>
      </c>
      <c r="L173" s="17"/>
      <c r="M173" s="20">
        <f>IF(U173=0,0,SUM($U$9:U173))</f>
        <v>0</v>
      </c>
      <c r="N173" s="18"/>
      <c r="O173" s="18"/>
      <c r="P173" s="18"/>
      <c r="Q173" s="137">
        <f t="shared" si="50"/>
        <v>0</v>
      </c>
      <c r="R173" s="137">
        <f t="shared" si="51"/>
        <v>0</v>
      </c>
      <c r="S173" s="122"/>
      <c r="T173" s="139">
        <f>IFERROR(VLOOKUP(E173,マスタ!$F$4:$H$19,3,0),0)</f>
        <v>0</v>
      </c>
      <c r="U173" s="139">
        <f>IFERROR(VLOOKUP(L173,マスタ!$J$4:$L$19,3,0),0)</f>
        <v>0</v>
      </c>
      <c r="V173" s="140">
        <f>IFERROR(VLOOKUP($B173,'相場&amp;ウオレット'!$A$4:$H$53,2,0),0)</f>
        <v>0</v>
      </c>
      <c r="W173" s="140">
        <f>IFERROR(VLOOKUP($B173,'相場&amp;ウオレット'!$A$4:$H$53,3,0),0)</f>
        <v>0</v>
      </c>
      <c r="X173" s="140">
        <f>IFERROR(VLOOKUP($B173,'相場&amp;ウオレット'!$A$4:$H$53,4,0),0)</f>
        <v>0</v>
      </c>
      <c r="Y173" s="140">
        <f>IFERROR(VLOOKUP($B173,'相場&amp;ウオレット'!$A$4:$H$53,5,0),0)</f>
        <v>0</v>
      </c>
      <c r="Z173" s="141" t="str">
        <f t="shared" si="52"/>
        <v>_</v>
      </c>
      <c r="AA173" s="142" t="str">
        <f t="shared" si="53"/>
        <v>_</v>
      </c>
      <c r="AB173" s="143">
        <f>IFERROR(IF(C173="両替",1,VLOOKUP(E173,マスタ!$F$4:$G$19,2,0)),0)</f>
        <v>0</v>
      </c>
      <c r="AC173" s="143">
        <f t="shared" si="57"/>
        <v>0</v>
      </c>
      <c r="AD173" s="143">
        <f t="shared" si="58"/>
        <v>0</v>
      </c>
      <c r="AE173" s="143">
        <f t="shared" si="59"/>
        <v>0</v>
      </c>
      <c r="AF173" s="143">
        <f t="shared" si="60"/>
        <v>0</v>
      </c>
      <c r="AG173" s="143">
        <f t="shared" si="61"/>
        <v>0</v>
      </c>
      <c r="AH173" s="143">
        <f t="shared" si="62"/>
        <v>0</v>
      </c>
      <c r="AI173" s="143">
        <f t="shared" si="54"/>
        <v>0</v>
      </c>
      <c r="AJ173" s="143">
        <f>IFERROR(VLOOKUP(F173,資産!$A$5:$G$10000,7,0),0)</f>
        <v>0</v>
      </c>
      <c r="AK173" s="142">
        <f>IF(C173="両替",1,IFERROR(VLOOKUP(L173,マスタ!$J$4:$L$19,2,0),0))</f>
        <v>0</v>
      </c>
      <c r="AL173" s="148">
        <f t="shared" si="63"/>
        <v>0</v>
      </c>
      <c r="AM173" s="148">
        <f t="shared" si="64"/>
        <v>0</v>
      </c>
      <c r="AN173" s="148">
        <f t="shared" si="65"/>
        <v>0</v>
      </c>
      <c r="AO173" s="148">
        <f t="shared" si="66"/>
        <v>0</v>
      </c>
      <c r="AP173" s="148">
        <f t="shared" si="67"/>
        <v>0</v>
      </c>
      <c r="AQ173" s="148">
        <f t="shared" si="68"/>
        <v>0</v>
      </c>
      <c r="AR173" s="148">
        <f t="shared" si="55"/>
        <v>0</v>
      </c>
      <c r="AS173" s="148">
        <f t="shared" si="69"/>
        <v>0</v>
      </c>
      <c r="AT173" s="148">
        <f t="shared" si="70"/>
        <v>0</v>
      </c>
    </row>
    <row r="174" spans="1:46">
      <c r="A174" s="21">
        <f t="shared" si="56"/>
        <v>166</v>
      </c>
      <c r="B174" s="29"/>
      <c r="C174" s="61"/>
      <c r="D174" s="34">
        <f t="shared" si="48"/>
        <v>0</v>
      </c>
      <c r="E174" s="17"/>
      <c r="F174" s="19"/>
      <c r="G174" s="18"/>
      <c r="H174" s="18"/>
      <c r="I174" s="18"/>
      <c r="J174" s="18"/>
      <c r="K174" s="60">
        <f t="shared" si="49"/>
        <v>0</v>
      </c>
      <c r="L174" s="17"/>
      <c r="M174" s="20">
        <f>IF(U174=0,0,SUM($U$9:U174))</f>
        <v>0</v>
      </c>
      <c r="N174" s="18"/>
      <c r="O174" s="18"/>
      <c r="P174" s="18"/>
      <c r="Q174" s="137">
        <f t="shared" si="50"/>
        <v>0</v>
      </c>
      <c r="R174" s="137">
        <f t="shared" si="51"/>
        <v>0</v>
      </c>
      <c r="S174" s="122"/>
      <c r="T174" s="139">
        <f>IFERROR(VLOOKUP(E174,マスタ!$F$4:$H$19,3,0),0)</f>
        <v>0</v>
      </c>
      <c r="U174" s="139">
        <f>IFERROR(VLOOKUP(L174,マスタ!$J$4:$L$19,3,0),0)</f>
        <v>0</v>
      </c>
      <c r="V174" s="140">
        <f>IFERROR(VLOOKUP($B174,'相場&amp;ウオレット'!$A$4:$H$53,2,0),0)</f>
        <v>0</v>
      </c>
      <c r="W174" s="140">
        <f>IFERROR(VLOOKUP($B174,'相場&amp;ウオレット'!$A$4:$H$53,3,0),0)</f>
        <v>0</v>
      </c>
      <c r="X174" s="140">
        <f>IFERROR(VLOOKUP($B174,'相場&amp;ウオレット'!$A$4:$H$53,4,0),0)</f>
        <v>0</v>
      </c>
      <c r="Y174" s="140">
        <f>IFERROR(VLOOKUP($B174,'相場&amp;ウオレット'!$A$4:$H$53,5,0),0)</f>
        <v>0</v>
      </c>
      <c r="Z174" s="141" t="str">
        <f t="shared" si="52"/>
        <v>_</v>
      </c>
      <c r="AA174" s="142" t="str">
        <f t="shared" si="53"/>
        <v>_</v>
      </c>
      <c r="AB174" s="143">
        <f>IFERROR(IF(C174="両替",1,VLOOKUP(E174,マスタ!$F$4:$G$19,2,0)),0)</f>
        <v>0</v>
      </c>
      <c r="AC174" s="143">
        <f t="shared" si="57"/>
        <v>0</v>
      </c>
      <c r="AD174" s="143">
        <f t="shared" si="58"/>
        <v>0</v>
      </c>
      <c r="AE174" s="143">
        <f t="shared" si="59"/>
        <v>0</v>
      </c>
      <c r="AF174" s="143">
        <f t="shared" si="60"/>
        <v>0</v>
      </c>
      <c r="AG174" s="143">
        <f t="shared" si="61"/>
        <v>0</v>
      </c>
      <c r="AH174" s="143">
        <f t="shared" si="62"/>
        <v>0</v>
      </c>
      <c r="AI174" s="143">
        <f t="shared" si="54"/>
        <v>0</v>
      </c>
      <c r="AJ174" s="143">
        <f>IFERROR(VLOOKUP(F174,資産!$A$5:$G$10000,7,0),0)</f>
        <v>0</v>
      </c>
      <c r="AK174" s="142">
        <f>IF(C174="両替",1,IFERROR(VLOOKUP(L174,マスタ!$J$4:$L$19,2,0),0))</f>
        <v>0</v>
      </c>
      <c r="AL174" s="148">
        <f t="shared" si="63"/>
        <v>0</v>
      </c>
      <c r="AM174" s="148">
        <f t="shared" si="64"/>
        <v>0</v>
      </c>
      <c r="AN174" s="148">
        <f t="shared" si="65"/>
        <v>0</v>
      </c>
      <c r="AO174" s="148">
        <f t="shared" si="66"/>
        <v>0</v>
      </c>
      <c r="AP174" s="148">
        <f t="shared" si="67"/>
        <v>0</v>
      </c>
      <c r="AQ174" s="148">
        <f t="shared" si="68"/>
        <v>0</v>
      </c>
      <c r="AR174" s="148">
        <f t="shared" si="55"/>
        <v>0</v>
      </c>
      <c r="AS174" s="148">
        <f t="shared" si="69"/>
        <v>0</v>
      </c>
      <c r="AT174" s="148">
        <f t="shared" si="70"/>
        <v>0</v>
      </c>
    </row>
    <row r="175" spans="1:46">
      <c r="A175" s="21">
        <f t="shared" si="56"/>
        <v>167</v>
      </c>
      <c r="B175" s="29"/>
      <c r="C175" s="61"/>
      <c r="D175" s="34">
        <f t="shared" si="48"/>
        <v>0</v>
      </c>
      <c r="E175" s="17"/>
      <c r="F175" s="19"/>
      <c r="G175" s="18"/>
      <c r="H175" s="18"/>
      <c r="I175" s="18"/>
      <c r="J175" s="18"/>
      <c r="K175" s="60">
        <f t="shared" si="49"/>
        <v>0</v>
      </c>
      <c r="L175" s="17"/>
      <c r="M175" s="20">
        <f>IF(U175=0,0,SUM($U$9:U175))</f>
        <v>0</v>
      </c>
      <c r="N175" s="18"/>
      <c r="O175" s="18"/>
      <c r="P175" s="18"/>
      <c r="Q175" s="137">
        <f t="shared" si="50"/>
        <v>0</v>
      </c>
      <c r="R175" s="137">
        <f t="shared" si="51"/>
        <v>0</v>
      </c>
      <c r="S175" s="122"/>
      <c r="T175" s="139">
        <f>IFERROR(VLOOKUP(E175,マスタ!$F$4:$H$19,3,0),0)</f>
        <v>0</v>
      </c>
      <c r="U175" s="139">
        <f>IFERROR(VLOOKUP(L175,マスタ!$J$4:$L$19,3,0),0)</f>
        <v>0</v>
      </c>
      <c r="V175" s="140">
        <f>IFERROR(VLOOKUP($B175,'相場&amp;ウオレット'!$A$4:$H$53,2,0),0)</f>
        <v>0</v>
      </c>
      <c r="W175" s="140">
        <f>IFERROR(VLOOKUP($B175,'相場&amp;ウオレット'!$A$4:$H$53,3,0),0)</f>
        <v>0</v>
      </c>
      <c r="X175" s="140">
        <f>IFERROR(VLOOKUP($B175,'相場&amp;ウオレット'!$A$4:$H$53,4,0),0)</f>
        <v>0</v>
      </c>
      <c r="Y175" s="140">
        <f>IFERROR(VLOOKUP($B175,'相場&amp;ウオレット'!$A$4:$H$53,5,0),0)</f>
        <v>0</v>
      </c>
      <c r="Z175" s="141" t="str">
        <f t="shared" si="52"/>
        <v>_</v>
      </c>
      <c r="AA175" s="142" t="str">
        <f t="shared" si="53"/>
        <v>_</v>
      </c>
      <c r="AB175" s="143">
        <f>IFERROR(IF(C175="両替",1,VLOOKUP(E175,マスタ!$F$4:$G$19,2,0)),0)</f>
        <v>0</v>
      </c>
      <c r="AC175" s="143">
        <f t="shared" si="57"/>
        <v>0</v>
      </c>
      <c r="AD175" s="143">
        <f t="shared" si="58"/>
        <v>0</v>
      </c>
      <c r="AE175" s="143">
        <f t="shared" si="59"/>
        <v>0</v>
      </c>
      <c r="AF175" s="143">
        <f t="shared" si="60"/>
        <v>0</v>
      </c>
      <c r="AG175" s="143">
        <f t="shared" si="61"/>
        <v>0</v>
      </c>
      <c r="AH175" s="143">
        <f t="shared" si="62"/>
        <v>0</v>
      </c>
      <c r="AI175" s="143">
        <f t="shared" si="54"/>
        <v>0</v>
      </c>
      <c r="AJ175" s="143">
        <f>IFERROR(VLOOKUP(F175,資産!$A$5:$G$10000,7,0),0)</f>
        <v>0</v>
      </c>
      <c r="AK175" s="142">
        <f>IF(C175="両替",1,IFERROR(VLOOKUP(L175,マスタ!$J$4:$L$19,2,0),0))</f>
        <v>0</v>
      </c>
      <c r="AL175" s="148">
        <f t="shared" si="63"/>
        <v>0</v>
      </c>
      <c r="AM175" s="148">
        <f t="shared" si="64"/>
        <v>0</v>
      </c>
      <c r="AN175" s="148">
        <f t="shared" si="65"/>
        <v>0</v>
      </c>
      <c r="AO175" s="148">
        <f t="shared" si="66"/>
        <v>0</v>
      </c>
      <c r="AP175" s="148">
        <f t="shared" si="67"/>
        <v>0</v>
      </c>
      <c r="AQ175" s="148">
        <f t="shared" si="68"/>
        <v>0</v>
      </c>
      <c r="AR175" s="148">
        <f t="shared" si="55"/>
        <v>0</v>
      </c>
      <c r="AS175" s="148">
        <f t="shared" si="69"/>
        <v>0</v>
      </c>
      <c r="AT175" s="148">
        <f t="shared" si="70"/>
        <v>0</v>
      </c>
    </row>
    <row r="176" spans="1:46">
      <c r="A176" s="21">
        <f t="shared" si="56"/>
        <v>168</v>
      </c>
      <c r="B176" s="29"/>
      <c r="C176" s="61"/>
      <c r="D176" s="34">
        <f t="shared" si="48"/>
        <v>0</v>
      </c>
      <c r="E176" s="17"/>
      <c r="F176" s="19"/>
      <c r="G176" s="18"/>
      <c r="H176" s="18"/>
      <c r="I176" s="18"/>
      <c r="J176" s="18"/>
      <c r="K176" s="60">
        <f t="shared" si="49"/>
        <v>0</v>
      </c>
      <c r="L176" s="17"/>
      <c r="M176" s="20">
        <f>IF(U176=0,0,SUM($U$9:U176))</f>
        <v>0</v>
      </c>
      <c r="N176" s="18"/>
      <c r="O176" s="18"/>
      <c r="P176" s="18"/>
      <c r="Q176" s="137">
        <f t="shared" si="50"/>
        <v>0</v>
      </c>
      <c r="R176" s="137">
        <f t="shared" si="51"/>
        <v>0</v>
      </c>
      <c r="S176" s="122"/>
      <c r="T176" s="139">
        <f>IFERROR(VLOOKUP(E176,マスタ!$F$4:$H$19,3,0),0)</f>
        <v>0</v>
      </c>
      <c r="U176" s="139">
        <f>IFERROR(VLOOKUP(L176,マスタ!$J$4:$L$19,3,0),0)</f>
        <v>0</v>
      </c>
      <c r="V176" s="140">
        <f>IFERROR(VLOOKUP($B176,'相場&amp;ウオレット'!$A$4:$H$53,2,0),0)</f>
        <v>0</v>
      </c>
      <c r="W176" s="140">
        <f>IFERROR(VLOOKUP($B176,'相場&amp;ウオレット'!$A$4:$H$53,3,0),0)</f>
        <v>0</v>
      </c>
      <c r="X176" s="140">
        <f>IFERROR(VLOOKUP($B176,'相場&amp;ウオレット'!$A$4:$H$53,4,0),0)</f>
        <v>0</v>
      </c>
      <c r="Y176" s="140">
        <f>IFERROR(VLOOKUP($B176,'相場&amp;ウオレット'!$A$4:$H$53,5,0),0)</f>
        <v>0</v>
      </c>
      <c r="Z176" s="141" t="str">
        <f t="shared" si="52"/>
        <v>_</v>
      </c>
      <c r="AA176" s="142" t="str">
        <f t="shared" si="53"/>
        <v>_</v>
      </c>
      <c r="AB176" s="143">
        <f>IFERROR(IF(C176="両替",1,VLOOKUP(E176,マスタ!$F$4:$G$19,2,0)),0)</f>
        <v>0</v>
      </c>
      <c r="AC176" s="143">
        <f t="shared" si="57"/>
        <v>0</v>
      </c>
      <c r="AD176" s="143">
        <f t="shared" si="58"/>
        <v>0</v>
      </c>
      <c r="AE176" s="143">
        <f t="shared" si="59"/>
        <v>0</v>
      </c>
      <c r="AF176" s="143">
        <f t="shared" si="60"/>
        <v>0</v>
      </c>
      <c r="AG176" s="143">
        <f t="shared" si="61"/>
        <v>0</v>
      </c>
      <c r="AH176" s="143">
        <f t="shared" si="62"/>
        <v>0</v>
      </c>
      <c r="AI176" s="143">
        <f t="shared" si="54"/>
        <v>0</v>
      </c>
      <c r="AJ176" s="143">
        <f>IFERROR(VLOOKUP(F176,資産!$A$5:$G$10000,7,0),0)</f>
        <v>0</v>
      </c>
      <c r="AK176" s="142">
        <f>IF(C176="両替",1,IFERROR(VLOOKUP(L176,マスタ!$J$4:$L$19,2,0),0))</f>
        <v>0</v>
      </c>
      <c r="AL176" s="148">
        <f t="shared" si="63"/>
        <v>0</v>
      </c>
      <c r="AM176" s="148">
        <f t="shared" si="64"/>
        <v>0</v>
      </c>
      <c r="AN176" s="148">
        <f t="shared" si="65"/>
        <v>0</v>
      </c>
      <c r="AO176" s="148">
        <f t="shared" si="66"/>
        <v>0</v>
      </c>
      <c r="AP176" s="148">
        <f t="shared" si="67"/>
        <v>0</v>
      </c>
      <c r="AQ176" s="148">
        <f t="shared" si="68"/>
        <v>0</v>
      </c>
      <c r="AR176" s="148">
        <f t="shared" si="55"/>
        <v>0</v>
      </c>
      <c r="AS176" s="148">
        <f t="shared" si="69"/>
        <v>0</v>
      </c>
      <c r="AT176" s="148">
        <f t="shared" si="70"/>
        <v>0</v>
      </c>
    </row>
    <row r="177" spans="1:46">
      <c r="A177" s="21">
        <f t="shared" si="56"/>
        <v>169</v>
      </c>
      <c r="B177" s="29"/>
      <c r="C177" s="61"/>
      <c r="D177" s="34">
        <f t="shared" si="48"/>
        <v>0</v>
      </c>
      <c r="E177" s="17"/>
      <c r="F177" s="19"/>
      <c r="G177" s="18"/>
      <c r="H177" s="18"/>
      <c r="I177" s="18"/>
      <c r="J177" s="18"/>
      <c r="K177" s="60">
        <f t="shared" si="49"/>
        <v>0</v>
      </c>
      <c r="L177" s="17"/>
      <c r="M177" s="20">
        <f>IF(U177=0,0,SUM($U$9:U177))</f>
        <v>0</v>
      </c>
      <c r="N177" s="18"/>
      <c r="O177" s="18"/>
      <c r="P177" s="18"/>
      <c r="Q177" s="137">
        <f t="shared" si="50"/>
        <v>0</v>
      </c>
      <c r="R177" s="137">
        <f t="shared" si="51"/>
        <v>0</v>
      </c>
      <c r="S177" s="122"/>
      <c r="T177" s="139">
        <f>IFERROR(VLOOKUP(E177,マスタ!$F$4:$H$19,3,0),0)</f>
        <v>0</v>
      </c>
      <c r="U177" s="139">
        <f>IFERROR(VLOOKUP(L177,マスタ!$J$4:$L$19,3,0),0)</f>
        <v>0</v>
      </c>
      <c r="V177" s="140">
        <f>IFERROR(VLOOKUP($B177,'相場&amp;ウオレット'!$A$4:$H$53,2,0),0)</f>
        <v>0</v>
      </c>
      <c r="W177" s="140">
        <f>IFERROR(VLOOKUP($B177,'相場&amp;ウオレット'!$A$4:$H$53,3,0),0)</f>
        <v>0</v>
      </c>
      <c r="X177" s="140">
        <f>IFERROR(VLOOKUP($B177,'相場&amp;ウオレット'!$A$4:$H$53,4,0),0)</f>
        <v>0</v>
      </c>
      <c r="Y177" s="140">
        <f>IFERROR(VLOOKUP($B177,'相場&amp;ウオレット'!$A$4:$H$53,5,0),0)</f>
        <v>0</v>
      </c>
      <c r="Z177" s="141" t="str">
        <f t="shared" si="52"/>
        <v>_</v>
      </c>
      <c r="AA177" s="142" t="str">
        <f t="shared" si="53"/>
        <v>_</v>
      </c>
      <c r="AB177" s="143">
        <f>IFERROR(IF(C177="両替",1,VLOOKUP(E177,マスタ!$F$4:$G$19,2,0)),0)</f>
        <v>0</v>
      </c>
      <c r="AC177" s="143">
        <f t="shared" si="57"/>
        <v>0</v>
      </c>
      <c r="AD177" s="143">
        <f t="shared" si="58"/>
        <v>0</v>
      </c>
      <c r="AE177" s="143">
        <f t="shared" si="59"/>
        <v>0</v>
      </c>
      <c r="AF177" s="143">
        <f t="shared" si="60"/>
        <v>0</v>
      </c>
      <c r="AG177" s="143">
        <f t="shared" si="61"/>
        <v>0</v>
      </c>
      <c r="AH177" s="143">
        <f t="shared" si="62"/>
        <v>0</v>
      </c>
      <c r="AI177" s="143">
        <f t="shared" si="54"/>
        <v>0</v>
      </c>
      <c r="AJ177" s="143">
        <f>IFERROR(VLOOKUP(F177,資産!$A$5:$G$10000,7,0),0)</f>
        <v>0</v>
      </c>
      <c r="AK177" s="142">
        <f>IF(C177="両替",1,IFERROR(VLOOKUP(L177,マスタ!$J$4:$L$19,2,0),0))</f>
        <v>0</v>
      </c>
      <c r="AL177" s="148">
        <f t="shared" si="63"/>
        <v>0</v>
      </c>
      <c r="AM177" s="148">
        <f t="shared" si="64"/>
        <v>0</v>
      </c>
      <c r="AN177" s="148">
        <f t="shared" si="65"/>
        <v>0</v>
      </c>
      <c r="AO177" s="148">
        <f t="shared" si="66"/>
        <v>0</v>
      </c>
      <c r="AP177" s="148">
        <f t="shared" si="67"/>
        <v>0</v>
      </c>
      <c r="AQ177" s="148">
        <f t="shared" si="68"/>
        <v>0</v>
      </c>
      <c r="AR177" s="148">
        <f t="shared" si="55"/>
        <v>0</v>
      </c>
      <c r="AS177" s="148">
        <f t="shared" si="69"/>
        <v>0</v>
      </c>
      <c r="AT177" s="148">
        <f t="shared" si="70"/>
        <v>0</v>
      </c>
    </row>
    <row r="178" spans="1:46">
      <c r="A178" s="21">
        <f t="shared" si="56"/>
        <v>170</v>
      </c>
      <c r="B178" s="29"/>
      <c r="C178" s="61"/>
      <c r="D178" s="34">
        <f t="shared" si="48"/>
        <v>0</v>
      </c>
      <c r="E178" s="17"/>
      <c r="F178" s="19"/>
      <c r="G178" s="18"/>
      <c r="H178" s="18"/>
      <c r="I178" s="18"/>
      <c r="J178" s="18"/>
      <c r="K178" s="60">
        <f t="shared" si="49"/>
        <v>0</v>
      </c>
      <c r="L178" s="17"/>
      <c r="M178" s="20">
        <f>IF(U178=0,0,SUM($U$9:U178))</f>
        <v>0</v>
      </c>
      <c r="N178" s="18"/>
      <c r="O178" s="18"/>
      <c r="P178" s="18"/>
      <c r="Q178" s="137">
        <f t="shared" si="50"/>
        <v>0</v>
      </c>
      <c r="R178" s="137">
        <f t="shared" si="51"/>
        <v>0</v>
      </c>
      <c r="S178" s="122"/>
      <c r="T178" s="139">
        <f>IFERROR(VLOOKUP(E178,マスタ!$F$4:$H$19,3,0),0)</f>
        <v>0</v>
      </c>
      <c r="U178" s="139">
        <f>IFERROR(VLOOKUP(L178,マスタ!$J$4:$L$19,3,0),0)</f>
        <v>0</v>
      </c>
      <c r="V178" s="140">
        <f>IFERROR(VLOOKUP($B178,'相場&amp;ウオレット'!$A$4:$H$53,2,0),0)</f>
        <v>0</v>
      </c>
      <c r="W178" s="140">
        <f>IFERROR(VLOOKUP($B178,'相場&amp;ウオレット'!$A$4:$H$53,3,0),0)</f>
        <v>0</v>
      </c>
      <c r="X178" s="140">
        <f>IFERROR(VLOOKUP($B178,'相場&amp;ウオレット'!$A$4:$H$53,4,0),0)</f>
        <v>0</v>
      </c>
      <c r="Y178" s="140">
        <f>IFERROR(VLOOKUP($B178,'相場&amp;ウオレット'!$A$4:$H$53,5,0),0)</f>
        <v>0</v>
      </c>
      <c r="Z178" s="141" t="str">
        <f t="shared" si="52"/>
        <v>_</v>
      </c>
      <c r="AA178" s="142" t="str">
        <f t="shared" si="53"/>
        <v>_</v>
      </c>
      <c r="AB178" s="143">
        <f>IFERROR(IF(C178="両替",1,VLOOKUP(E178,マスタ!$F$4:$G$19,2,0)),0)</f>
        <v>0</v>
      </c>
      <c r="AC178" s="143">
        <f t="shared" si="57"/>
        <v>0</v>
      </c>
      <c r="AD178" s="143">
        <f t="shared" si="58"/>
        <v>0</v>
      </c>
      <c r="AE178" s="143">
        <f t="shared" si="59"/>
        <v>0</v>
      </c>
      <c r="AF178" s="143">
        <f t="shared" si="60"/>
        <v>0</v>
      </c>
      <c r="AG178" s="143">
        <f t="shared" si="61"/>
        <v>0</v>
      </c>
      <c r="AH178" s="143">
        <f t="shared" si="62"/>
        <v>0</v>
      </c>
      <c r="AI178" s="143">
        <f t="shared" si="54"/>
        <v>0</v>
      </c>
      <c r="AJ178" s="143">
        <f>IFERROR(VLOOKUP(F178,資産!$A$5:$G$10000,7,0),0)</f>
        <v>0</v>
      </c>
      <c r="AK178" s="142">
        <f>IF(C178="両替",1,IFERROR(VLOOKUP(L178,マスタ!$J$4:$L$19,2,0),0))</f>
        <v>0</v>
      </c>
      <c r="AL178" s="148">
        <f t="shared" si="63"/>
        <v>0</v>
      </c>
      <c r="AM178" s="148">
        <f t="shared" si="64"/>
        <v>0</v>
      </c>
      <c r="AN178" s="148">
        <f t="shared" si="65"/>
        <v>0</v>
      </c>
      <c r="AO178" s="148">
        <f t="shared" si="66"/>
        <v>0</v>
      </c>
      <c r="AP178" s="148">
        <f t="shared" si="67"/>
        <v>0</v>
      </c>
      <c r="AQ178" s="148">
        <f t="shared" si="68"/>
        <v>0</v>
      </c>
      <c r="AR178" s="148">
        <f t="shared" si="55"/>
        <v>0</v>
      </c>
      <c r="AS178" s="148">
        <f t="shared" si="69"/>
        <v>0</v>
      </c>
      <c r="AT178" s="148">
        <f t="shared" si="70"/>
        <v>0</v>
      </c>
    </row>
    <row r="179" spans="1:46">
      <c r="A179" s="21">
        <f t="shared" si="56"/>
        <v>171</v>
      </c>
      <c r="B179" s="29"/>
      <c r="C179" s="61"/>
      <c r="D179" s="34">
        <f t="shared" si="48"/>
        <v>0</v>
      </c>
      <c r="E179" s="17"/>
      <c r="F179" s="19"/>
      <c r="G179" s="18"/>
      <c r="H179" s="18"/>
      <c r="I179" s="18"/>
      <c r="J179" s="18"/>
      <c r="K179" s="60">
        <f t="shared" si="49"/>
        <v>0</v>
      </c>
      <c r="L179" s="17"/>
      <c r="M179" s="20">
        <f>IF(U179=0,0,SUM($U$9:U179))</f>
        <v>0</v>
      </c>
      <c r="N179" s="18"/>
      <c r="O179" s="18"/>
      <c r="P179" s="18"/>
      <c r="Q179" s="137">
        <f t="shared" si="50"/>
        <v>0</v>
      </c>
      <c r="R179" s="137">
        <f t="shared" si="51"/>
        <v>0</v>
      </c>
      <c r="S179" s="122"/>
      <c r="T179" s="139">
        <f>IFERROR(VLOOKUP(E179,マスタ!$F$4:$H$19,3,0),0)</f>
        <v>0</v>
      </c>
      <c r="U179" s="139">
        <f>IFERROR(VLOOKUP(L179,マスタ!$J$4:$L$19,3,0),0)</f>
        <v>0</v>
      </c>
      <c r="V179" s="140">
        <f>IFERROR(VLOOKUP($B179,'相場&amp;ウオレット'!$A$4:$H$53,2,0),0)</f>
        <v>0</v>
      </c>
      <c r="W179" s="140">
        <f>IFERROR(VLOOKUP($B179,'相場&amp;ウオレット'!$A$4:$H$53,3,0),0)</f>
        <v>0</v>
      </c>
      <c r="X179" s="140">
        <f>IFERROR(VLOOKUP($B179,'相場&amp;ウオレット'!$A$4:$H$53,4,0),0)</f>
        <v>0</v>
      </c>
      <c r="Y179" s="140">
        <f>IFERROR(VLOOKUP($B179,'相場&amp;ウオレット'!$A$4:$H$53,5,0),0)</f>
        <v>0</v>
      </c>
      <c r="Z179" s="141" t="str">
        <f t="shared" si="52"/>
        <v>_</v>
      </c>
      <c r="AA179" s="142" t="str">
        <f t="shared" si="53"/>
        <v>_</v>
      </c>
      <c r="AB179" s="143">
        <f>IFERROR(IF(C179="両替",1,VLOOKUP(E179,マスタ!$F$4:$G$19,2,0)),0)</f>
        <v>0</v>
      </c>
      <c r="AC179" s="143">
        <f t="shared" si="57"/>
        <v>0</v>
      </c>
      <c r="AD179" s="143">
        <f t="shared" si="58"/>
        <v>0</v>
      </c>
      <c r="AE179" s="143">
        <f t="shared" si="59"/>
        <v>0</v>
      </c>
      <c r="AF179" s="143">
        <f t="shared" si="60"/>
        <v>0</v>
      </c>
      <c r="AG179" s="143">
        <f t="shared" si="61"/>
        <v>0</v>
      </c>
      <c r="AH179" s="143">
        <f t="shared" si="62"/>
        <v>0</v>
      </c>
      <c r="AI179" s="143">
        <f t="shared" si="54"/>
        <v>0</v>
      </c>
      <c r="AJ179" s="143">
        <f>IFERROR(VLOOKUP(F179,資産!$A$5:$G$10000,7,0),0)</f>
        <v>0</v>
      </c>
      <c r="AK179" s="142">
        <f>IF(C179="両替",1,IFERROR(VLOOKUP(L179,マスタ!$J$4:$L$19,2,0),0))</f>
        <v>0</v>
      </c>
      <c r="AL179" s="148">
        <f t="shared" si="63"/>
        <v>0</v>
      </c>
      <c r="AM179" s="148">
        <f t="shared" si="64"/>
        <v>0</v>
      </c>
      <c r="AN179" s="148">
        <f t="shared" si="65"/>
        <v>0</v>
      </c>
      <c r="AO179" s="148">
        <f t="shared" si="66"/>
        <v>0</v>
      </c>
      <c r="AP179" s="148">
        <f t="shared" si="67"/>
        <v>0</v>
      </c>
      <c r="AQ179" s="148">
        <f t="shared" si="68"/>
        <v>0</v>
      </c>
      <c r="AR179" s="148">
        <f t="shared" si="55"/>
        <v>0</v>
      </c>
      <c r="AS179" s="148">
        <f t="shared" si="69"/>
        <v>0</v>
      </c>
      <c r="AT179" s="148">
        <f t="shared" si="70"/>
        <v>0</v>
      </c>
    </row>
    <row r="180" spans="1:46">
      <c r="A180" s="21">
        <f t="shared" si="56"/>
        <v>172</v>
      </c>
      <c r="B180" s="29"/>
      <c r="C180" s="61"/>
      <c r="D180" s="34">
        <f t="shared" si="48"/>
        <v>0</v>
      </c>
      <c r="E180" s="17"/>
      <c r="F180" s="19"/>
      <c r="G180" s="18"/>
      <c r="H180" s="18"/>
      <c r="I180" s="18"/>
      <c r="J180" s="18"/>
      <c r="K180" s="60">
        <f t="shared" si="49"/>
        <v>0</v>
      </c>
      <c r="L180" s="17"/>
      <c r="M180" s="20">
        <f>IF(U180=0,0,SUM($U$9:U180))</f>
        <v>0</v>
      </c>
      <c r="N180" s="18"/>
      <c r="O180" s="18"/>
      <c r="P180" s="18"/>
      <c r="Q180" s="137">
        <f t="shared" si="50"/>
        <v>0</v>
      </c>
      <c r="R180" s="137">
        <f t="shared" si="51"/>
        <v>0</v>
      </c>
      <c r="S180" s="122"/>
      <c r="T180" s="139">
        <f>IFERROR(VLOOKUP(E180,マスタ!$F$4:$H$19,3,0),0)</f>
        <v>0</v>
      </c>
      <c r="U180" s="139">
        <f>IFERROR(VLOOKUP(L180,マスタ!$J$4:$L$19,3,0),0)</f>
        <v>0</v>
      </c>
      <c r="V180" s="140">
        <f>IFERROR(VLOOKUP($B180,'相場&amp;ウオレット'!$A$4:$H$53,2,0),0)</f>
        <v>0</v>
      </c>
      <c r="W180" s="140">
        <f>IFERROR(VLOOKUP($B180,'相場&amp;ウオレット'!$A$4:$H$53,3,0),0)</f>
        <v>0</v>
      </c>
      <c r="X180" s="140">
        <f>IFERROR(VLOOKUP($B180,'相場&amp;ウオレット'!$A$4:$H$53,4,0),0)</f>
        <v>0</v>
      </c>
      <c r="Y180" s="140">
        <f>IFERROR(VLOOKUP($B180,'相場&amp;ウオレット'!$A$4:$H$53,5,0),0)</f>
        <v>0</v>
      </c>
      <c r="Z180" s="141" t="str">
        <f t="shared" si="52"/>
        <v>_</v>
      </c>
      <c r="AA180" s="142" t="str">
        <f t="shared" si="53"/>
        <v>_</v>
      </c>
      <c r="AB180" s="143">
        <f>IFERROR(IF(C180="両替",1,VLOOKUP(E180,マスタ!$F$4:$G$19,2,0)),0)</f>
        <v>0</v>
      </c>
      <c r="AC180" s="143">
        <f t="shared" si="57"/>
        <v>0</v>
      </c>
      <c r="AD180" s="143">
        <f t="shared" si="58"/>
        <v>0</v>
      </c>
      <c r="AE180" s="143">
        <f t="shared" si="59"/>
        <v>0</v>
      </c>
      <c r="AF180" s="143">
        <f t="shared" si="60"/>
        <v>0</v>
      </c>
      <c r="AG180" s="143">
        <f t="shared" si="61"/>
        <v>0</v>
      </c>
      <c r="AH180" s="143">
        <f t="shared" si="62"/>
        <v>0</v>
      </c>
      <c r="AI180" s="143">
        <f t="shared" si="54"/>
        <v>0</v>
      </c>
      <c r="AJ180" s="143">
        <f>IFERROR(VLOOKUP(F180,資産!$A$5:$G$10000,7,0),0)</f>
        <v>0</v>
      </c>
      <c r="AK180" s="142">
        <f>IF(C180="両替",1,IFERROR(VLOOKUP(L180,マスタ!$J$4:$L$19,2,0),0))</f>
        <v>0</v>
      </c>
      <c r="AL180" s="148">
        <f t="shared" si="63"/>
        <v>0</v>
      </c>
      <c r="AM180" s="148">
        <f t="shared" si="64"/>
        <v>0</v>
      </c>
      <c r="AN180" s="148">
        <f t="shared" si="65"/>
        <v>0</v>
      </c>
      <c r="AO180" s="148">
        <f t="shared" si="66"/>
        <v>0</v>
      </c>
      <c r="AP180" s="148">
        <f t="shared" si="67"/>
        <v>0</v>
      </c>
      <c r="AQ180" s="148">
        <f t="shared" si="68"/>
        <v>0</v>
      </c>
      <c r="AR180" s="148">
        <f t="shared" si="55"/>
        <v>0</v>
      </c>
      <c r="AS180" s="148">
        <f t="shared" si="69"/>
        <v>0</v>
      </c>
      <c r="AT180" s="148">
        <f t="shared" si="70"/>
        <v>0</v>
      </c>
    </row>
    <row r="181" spans="1:46">
      <c r="A181" s="21">
        <f t="shared" si="56"/>
        <v>173</v>
      </c>
      <c r="B181" s="29"/>
      <c r="C181" s="61"/>
      <c r="D181" s="34">
        <f t="shared" si="48"/>
        <v>0</v>
      </c>
      <c r="E181" s="17"/>
      <c r="F181" s="19"/>
      <c r="G181" s="18"/>
      <c r="H181" s="18"/>
      <c r="I181" s="18"/>
      <c r="J181" s="18"/>
      <c r="K181" s="60">
        <f t="shared" si="49"/>
        <v>0</v>
      </c>
      <c r="L181" s="17"/>
      <c r="M181" s="20">
        <f>IF(U181=0,0,SUM($U$9:U181))</f>
        <v>0</v>
      </c>
      <c r="N181" s="18"/>
      <c r="O181" s="18"/>
      <c r="P181" s="18"/>
      <c r="Q181" s="137">
        <f t="shared" si="50"/>
        <v>0</v>
      </c>
      <c r="R181" s="137">
        <f t="shared" si="51"/>
        <v>0</v>
      </c>
      <c r="S181" s="122"/>
      <c r="T181" s="139">
        <f>IFERROR(VLOOKUP(E181,マスタ!$F$4:$H$19,3,0),0)</f>
        <v>0</v>
      </c>
      <c r="U181" s="139">
        <f>IFERROR(VLOOKUP(L181,マスタ!$J$4:$L$19,3,0),0)</f>
        <v>0</v>
      </c>
      <c r="V181" s="140">
        <f>IFERROR(VLOOKUP($B181,'相場&amp;ウオレット'!$A$4:$H$53,2,0),0)</f>
        <v>0</v>
      </c>
      <c r="W181" s="140">
        <f>IFERROR(VLOOKUP($B181,'相場&amp;ウオレット'!$A$4:$H$53,3,0),0)</f>
        <v>0</v>
      </c>
      <c r="X181" s="140">
        <f>IFERROR(VLOOKUP($B181,'相場&amp;ウオレット'!$A$4:$H$53,4,0),0)</f>
        <v>0</v>
      </c>
      <c r="Y181" s="140">
        <f>IFERROR(VLOOKUP($B181,'相場&amp;ウオレット'!$A$4:$H$53,5,0),0)</f>
        <v>0</v>
      </c>
      <c r="Z181" s="141" t="str">
        <f t="shared" si="52"/>
        <v>_</v>
      </c>
      <c r="AA181" s="142" t="str">
        <f t="shared" si="53"/>
        <v>_</v>
      </c>
      <c r="AB181" s="143">
        <f>IFERROR(IF(C181="両替",1,VLOOKUP(E181,マスタ!$F$4:$G$19,2,0)),0)</f>
        <v>0</v>
      </c>
      <c r="AC181" s="143">
        <f t="shared" si="57"/>
        <v>0</v>
      </c>
      <c r="AD181" s="143">
        <f t="shared" si="58"/>
        <v>0</v>
      </c>
      <c r="AE181" s="143">
        <f t="shared" si="59"/>
        <v>0</v>
      </c>
      <c r="AF181" s="143">
        <f t="shared" si="60"/>
        <v>0</v>
      </c>
      <c r="AG181" s="143">
        <f t="shared" si="61"/>
        <v>0</v>
      </c>
      <c r="AH181" s="143">
        <f t="shared" si="62"/>
        <v>0</v>
      </c>
      <c r="AI181" s="143">
        <f t="shared" si="54"/>
        <v>0</v>
      </c>
      <c r="AJ181" s="143">
        <f>IFERROR(VLOOKUP(F181,資産!$A$5:$G$10000,7,0),0)</f>
        <v>0</v>
      </c>
      <c r="AK181" s="142">
        <f>IF(C181="両替",1,IFERROR(VLOOKUP(L181,マスタ!$J$4:$L$19,2,0),0))</f>
        <v>0</v>
      </c>
      <c r="AL181" s="148">
        <f t="shared" si="63"/>
        <v>0</v>
      </c>
      <c r="AM181" s="148">
        <f t="shared" si="64"/>
        <v>0</v>
      </c>
      <c r="AN181" s="148">
        <f t="shared" si="65"/>
        <v>0</v>
      </c>
      <c r="AO181" s="148">
        <f t="shared" si="66"/>
        <v>0</v>
      </c>
      <c r="AP181" s="148">
        <f t="shared" si="67"/>
        <v>0</v>
      </c>
      <c r="AQ181" s="148">
        <f t="shared" si="68"/>
        <v>0</v>
      </c>
      <c r="AR181" s="148">
        <f t="shared" si="55"/>
        <v>0</v>
      </c>
      <c r="AS181" s="148">
        <f t="shared" si="69"/>
        <v>0</v>
      </c>
      <c r="AT181" s="148">
        <f t="shared" si="70"/>
        <v>0</v>
      </c>
    </row>
    <row r="182" spans="1:46">
      <c r="A182" s="21">
        <f t="shared" si="56"/>
        <v>174</v>
      </c>
      <c r="B182" s="29"/>
      <c r="C182" s="62"/>
      <c r="D182" s="34">
        <f t="shared" si="48"/>
        <v>0</v>
      </c>
      <c r="E182" s="17"/>
      <c r="F182" s="19"/>
      <c r="G182" s="18"/>
      <c r="H182" s="18"/>
      <c r="I182" s="18"/>
      <c r="J182" s="18"/>
      <c r="K182" s="60">
        <f t="shared" si="49"/>
        <v>0</v>
      </c>
      <c r="L182" s="17"/>
      <c r="M182" s="20">
        <f>IF(U182=0,0,SUM($U$9:U182))</f>
        <v>0</v>
      </c>
      <c r="N182" s="18"/>
      <c r="O182" s="18"/>
      <c r="P182" s="18"/>
      <c r="Q182" s="137">
        <f t="shared" si="50"/>
        <v>0</v>
      </c>
      <c r="R182" s="137">
        <f t="shared" si="51"/>
        <v>0</v>
      </c>
      <c r="S182" s="122"/>
      <c r="T182" s="139">
        <f>IFERROR(VLOOKUP(E182,マスタ!$F$4:$H$19,3,0),0)</f>
        <v>0</v>
      </c>
      <c r="U182" s="139">
        <f>IFERROR(VLOOKUP(L182,マスタ!$J$4:$L$19,3,0),0)</f>
        <v>0</v>
      </c>
      <c r="V182" s="140">
        <f>IFERROR(VLOOKUP($B182,'相場&amp;ウオレット'!$A$4:$H$53,2,0),0)</f>
        <v>0</v>
      </c>
      <c r="W182" s="140">
        <f>IFERROR(VLOOKUP($B182,'相場&amp;ウオレット'!$A$4:$H$53,3,0),0)</f>
        <v>0</v>
      </c>
      <c r="X182" s="140">
        <f>IFERROR(VLOOKUP($B182,'相場&amp;ウオレット'!$A$4:$H$53,4,0),0)</f>
        <v>0</v>
      </c>
      <c r="Y182" s="140">
        <f>IFERROR(VLOOKUP($B182,'相場&amp;ウオレット'!$A$4:$H$53,5,0),0)</f>
        <v>0</v>
      </c>
      <c r="Z182" s="141" t="str">
        <f t="shared" si="52"/>
        <v>_</v>
      </c>
      <c r="AA182" s="142" t="str">
        <f t="shared" si="53"/>
        <v>_</v>
      </c>
      <c r="AB182" s="143">
        <f>IFERROR(IF(C182="両替",1,VLOOKUP(E182,マスタ!$F$4:$G$19,2,0)),0)</f>
        <v>0</v>
      </c>
      <c r="AC182" s="143">
        <f t="shared" si="57"/>
        <v>0</v>
      </c>
      <c r="AD182" s="143">
        <f t="shared" si="58"/>
        <v>0</v>
      </c>
      <c r="AE182" s="143">
        <f t="shared" si="59"/>
        <v>0</v>
      </c>
      <c r="AF182" s="143">
        <f t="shared" si="60"/>
        <v>0</v>
      </c>
      <c r="AG182" s="143">
        <f t="shared" si="61"/>
        <v>0</v>
      </c>
      <c r="AH182" s="143">
        <f t="shared" si="62"/>
        <v>0</v>
      </c>
      <c r="AI182" s="143">
        <f t="shared" si="54"/>
        <v>0</v>
      </c>
      <c r="AJ182" s="143">
        <f>IFERROR(VLOOKUP(F182,資産!$A$5:$G$10000,7,0),0)</f>
        <v>0</v>
      </c>
      <c r="AK182" s="142">
        <f>IF(C182="両替",1,IFERROR(VLOOKUP(L182,マスタ!$J$4:$L$19,2,0),0))</f>
        <v>0</v>
      </c>
      <c r="AL182" s="148">
        <f t="shared" si="63"/>
        <v>0</v>
      </c>
      <c r="AM182" s="148">
        <f t="shared" si="64"/>
        <v>0</v>
      </c>
      <c r="AN182" s="148">
        <f t="shared" si="65"/>
        <v>0</v>
      </c>
      <c r="AO182" s="148">
        <f t="shared" si="66"/>
        <v>0</v>
      </c>
      <c r="AP182" s="148">
        <f t="shared" si="67"/>
        <v>0</v>
      </c>
      <c r="AQ182" s="148">
        <f t="shared" si="68"/>
        <v>0</v>
      </c>
      <c r="AR182" s="148">
        <f t="shared" si="55"/>
        <v>0</v>
      </c>
      <c r="AS182" s="148">
        <f t="shared" si="69"/>
        <v>0</v>
      </c>
      <c r="AT182" s="148">
        <f t="shared" si="70"/>
        <v>0</v>
      </c>
    </row>
    <row r="183" spans="1:46">
      <c r="A183" s="21">
        <f t="shared" si="56"/>
        <v>175</v>
      </c>
      <c r="B183" s="29"/>
      <c r="C183" s="61"/>
      <c r="D183" s="34">
        <f t="shared" si="48"/>
        <v>0</v>
      </c>
      <c r="E183" s="17"/>
      <c r="F183" s="19"/>
      <c r="G183" s="18"/>
      <c r="H183" s="18"/>
      <c r="I183" s="18"/>
      <c r="J183" s="18"/>
      <c r="K183" s="60">
        <f t="shared" si="49"/>
        <v>0</v>
      </c>
      <c r="L183" s="17"/>
      <c r="M183" s="20">
        <f>IF(U183=0,0,SUM($U$9:U183))</f>
        <v>0</v>
      </c>
      <c r="N183" s="18"/>
      <c r="O183" s="18"/>
      <c r="P183" s="18"/>
      <c r="Q183" s="137">
        <f t="shared" si="50"/>
        <v>0</v>
      </c>
      <c r="R183" s="137">
        <f t="shared" si="51"/>
        <v>0</v>
      </c>
      <c r="S183" s="122"/>
      <c r="T183" s="139">
        <f>IFERROR(VLOOKUP(E183,マスタ!$F$4:$H$19,3,0),0)</f>
        <v>0</v>
      </c>
      <c r="U183" s="139">
        <f>IFERROR(VLOOKUP(L183,マスタ!$J$4:$L$19,3,0),0)</f>
        <v>0</v>
      </c>
      <c r="V183" s="140">
        <f>IFERROR(VLOOKUP($B183,'相場&amp;ウオレット'!$A$4:$H$53,2,0),0)</f>
        <v>0</v>
      </c>
      <c r="W183" s="140">
        <f>IFERROR(VLOOKUP($B183,'相場&amp;ウオレット'!$A$4:$H$53,3,0),0)</f>
        <v>0</v>
      </c>
      <c r="X183" s="140">
        <f>IFERROR(VLOOKUP($B183,'相場&amp;ウオレット'!$A$4:$H$53,4,0),0)</f>
        <v>0</v>
      </c>
      <c r="Y183" s="140">
        <f>IFERROR(VLOOKUP($B183,'相場&amp;ウオレット'!$A$4:$H$53,5,0),0)</f>
        <v>0</v>
      </c>
      <c r="Z183" s="141" t="str">
        <f t="shared" si="52"/>
        <v>_</v>
      </c>
      <c r="AA183" s="142" t="str">
        <f t="shared" si="53"/>
        <v>_</v>
      </c>
      <c r="AB183" s="143">
        <f>IFERROR(IF(C183="両替",1,VLOOKUP(E183,マスタ!$F$4:$G$19,2,0)),0)</f>
        <v>0</v>
      </c>
      <c r="AC183" s="143">
        <f t="shared" si="57"/>
        <v>0</v>
      </c>
      <c r="AD183" s="143">
        <f t="shared" si="58"/>
        <v>0</v>
      </c>
      <c r="AE183" s="143">
        <f t="shared" si="59"/>
        <v>0</v>
      </c>
      <c r="AF183" s="143">
        <f t="shared" si="60"/>
        <v>0</v>
      </c>
      <c r="AG183" s="143">
        <f t="shared" si="61"/>
        <v>0</v>
      </c>
      <c r="AH183" s="143">
        <f t="shared" si="62"/>
        <v>0</v>
      </c>
      <c r="AI183" s="143">
        <f t="shared" si="54"/>
        <v>0</v>
      </c>
      <c r="AJ183" s="143">
        <f>IFERROR(VLOOKUP(F183,資産!$A$5:$G$10000,7,0),0)</f>
        <v>0</v>
      </c>
      <c r="AK183" s="142">
        <f>IF(C183="両替",1,IFERROR(VLOOKUP(L183,マスタ!$J$4:$L$19,2,0),0))</f>
        <v>0</v>
      </c>
      <c r="AL183" s="148">
        <f t="shared" si="63"/>
        <v>0</v>
      </c>
      <c r="AM183" s="148">
        <f t="shared" si="64"/>
        <v>0</v>
      </c>
      <c r="AN183" s="148">
        <f t="shared" si="65"/>
        <v>0</v>
      </c>
      <c r="AO183" s="148">
        <f t="shared" si="66"/>
        <v>0</v>
      </c>
      <c r="AP183" s="148">
        <f t="shared" si="67"/>
        <v>0</v>
      </c>
      <c r="AQ183" s="148">
        <f t="shared" si="68"/>
        <v>0</v>
      </c>
      <c r="AR183" s="148">
        <f t="shared" si="55"/>
        <v>0</v>
      </c>
      <c r="AS183" s="148">
        <f t="shared" si="69"/>
        <v>0</v>
      </c>
      <c r="AT183" s="148">
        <f t="shared" si="70"/>
        <v>0</v>
      </c>
    </row>
    <row r="184" spans="1:46">
      <c r="A184" s="21">
        <f t="shared" si="56"/>
        <v>176</v>
      </c>
      <c r="B184" s="29"/>
      <c r="C184" s="61"/>
      <c r="D184" s="34">
        <f t="shared" si="48"/>
        <v>0</v>
      </c>
      <c r="E184" s="17"/>
      <c r="F184" s="19"/>
      <c r="G184" s="18"/>
      <c r="H184" s="18"/>
      <c r="I184" s="18"/>
      <c r="J184" s="18"/>
      <c r="K184" s="60">
        <f t="shared" si="49"/>
        <v>0</v>
      </c>
      <c r="L184" s="17"/>
      <c r="M184" s="20">
        <f>IF(U184=0,0,SUM($U$9:U184))</f>
        <v>0</v>
      </c>
      <c r="N184" s="18"/>
      <c r="O184" s="18"/>
      <c r="P184" s="18"/>
      <c r="Q184" s="137">
        <f t="shared" si="50"/>
        <v>0</v>
      </c>
      <c r="R184" s="137">
        <f t="shared" si="51"/>
        <v>0</v>
      </c>
      <c r="S184" s="122"/>
      <c r="T184" s="139">
        <f>IFERROR(VLOOKUP(E184,マスタ!$F$4:$H$19,3,0),0)</f>
        <v>0</v>
      </c>
      <c r="U184" s="139">
        <f>IFERROR(VLOOKUP(L184,マスタ!$J$4:$L$19,3,0),0)</f>
        <v>0</v>
      </c>
      <c r="V184" s="140">
        <f>IFERROR(VLOOKUP($B184,'相場&amp;ウオレット'!$A$4:$H$53,2,0),0)</f>
        <v>0</v>
      </c>
      <c r="W184" s="140">
        <f>IFERROR(VLOOKUP($B184,'相場&amp;ウオレット'!$A$4:$H$53,3,0),0)</f>
        <v>0</v>
      </c>
      <c r="X184" s="140">
        <f>IFERROR(VLOOKUP($B184,'相場&amp;ウオレット'!$A$4:$H$53,4,0),0)</f>
        <v>0</v>
      </c>
      <c r="Y184" s="140">
        <f>IFERROR(VLOOKUP($B184,'相場&amp;ウオレット'!$A$4:$H$53,5,0),0)</f>
        <v>0</v>
      </c>
      <c r="Z184" s="141" t="str">
        <f t="shared" si="52"/>
        <v>_</v>
      </c>
      <c r="AA184" s="142" t="str">
        <f t="shared" si="53"/>
        <v>_</v>
      </c>
      <c r="AB184" s="143">
        <f>IFERROR(IF(C184="両替",1,VLOOKUP(E184,マスタ!$F$4:$G$19,2,0)),0)</f>
        <v>0</v>
      </c>
      <c r="AC184" s="143">
        <f t="shared" si="57"/>
        <v>0</v>
      </c>
      <c r="AD184" s="143">
        <f t="shared" si="58"/>
        <v>0</v>
      </c>
      <c r="AE184" s="143">
        <f t="shared" si="59"/>
        <v>0</v>
      </c>
      <c r="AF184" s="143">
        <f t="shared" si="60"/>
        <v>0</v>
      </c>
      <c r="AG184" s="143">
        <f t="shared" si="61"/>
        <v>0</v>
      </c>
      <c r="AH184" s="143">
        <f t="shared" si="62"/>
        <v>0</v>
      </c>
      <c r="AI184" s="143">
        <f t="shared" si="54"/>
        <v>0</v>
      </c>
      <c r="AJ184" s="143">
        <f>IFERROR(VLOOKUP(F184,資産!$A$5:$G$10000,7,0),0)</f>
        <v>0</v>
      </c>
      <c r="AK184" s="142">
        <f>IF(C184="両替",1,IFERROR(VLOOKUP(L184,マスタ!$J$4:$L$19,2,0),0))</f>
        <v>0</v>
      </c>
      <c r="AL184" s="148">
        <f t="shared" si="63"/>
        <v>0</v>
      </c>
      <c r="AM184" s="148">
        <f t="shared" si="64"/>
        <v>0</v>
      </c>
      <c r="AN184" s="148">
        <f t="shared" si="65"/>
        <v>0</v>
      </c>
      <c r="AO184" s="148">
        <f t="shared" si="66"/>
        <v>0</v>
      </c>
      <c r="AP184" s="148">
        <f t="shared" si="67"/>
        <v>0</v>
      </c>
      <c r="AQ184" s="148">
        <f t="shared" si="68"/>
        <v>0</v>
      </c>
      <c r="AR184" s="148">
        <f t="shared" si="55"/>
        <v>0</v>
      </c>
      <c r="AS184" s="148">
        <f t="shared" si="69"/>
        <v>0</v>
      </c>
      <c r="AT184" s="148">
        <f t="shared" si="70"/>
        <v>0</v>
      </c>
    </row>
    <row r="185" spans="1:46">
      <c r="A185" s="21">
        <f t="shared" si="56"/>
        <v>177</v>
      </c>
      <c r="B185" s="29"/>
      <c r="C185" s="61"/>
      <c r="D185" s="34">
        <f t="shared" si="48"/>
        <v>0</v>
      </c>
      <c r="E185" s="17"/>
      <c r="F185" s="19"/>
      <c r="G185" s="18"/>
      <c r="H185" s="18"/>
      <c r="I185" s="18"/>
      <c r="J185" s="18"/>
      <c r="K185" s="60">
        <f t="shared" si="49"/>
        <v>0</v>
      </c>
      <c r="L185" s="17"/>
      <c r="M185" s="20">
        <f>IF(U185=0,0,SUM($U$9:U185))</f>
        <v>0</v>
      </c>
      <c r="N185" s="18"/>
      <c r="O185" s="18"/>
      <c r="P185" s="18"/>
      <c r="Q185" s="137">
        <f t="shared" si="50"/>
        <v>0</v>
      </c>
      <c r="R185" s="137">
        <f t="shared" si="51"/>
        <v>0</v>
      </c>
      <c r="S185" s="122"/>
      <c r="T185" s="139">
        <f>IFERROR(VLOOKUP(E185,マスタ!$F$4:$H$19,3,0),0)</f>
        <v>0</v>
      </c>
      <c r="U185" s="139">
        <f>IFERROR(VLOOKUP(L185,マスタ!$J$4:$L$19,3,0),0)</f>
        <v>0</v>
      </c>
      <c r="V185" s="140">
        <f>IFERROR(VLOOKUP($B185,'相場&amp;ウオレット'!$A$4:$H$53,2,0),0)</f>
        <v>0</v>
      </c>
      <c r="W185" s="140">
        <f>IFERROR(VLOOKUP($B185,'相場&amp;ウオレット'!$A$4:$H$53,3,0),0)</f>
        <v>0</v>
      </c>
      <c r="X185" s="140">
        <f>IFERROR(VLOOKUP($B185,'相場&amp;ウオレット'!$A$4:$H$53,4,0),0)</f>
        <v>0</v>
      </c>
      <c r="Y185" s="140">
        <f>IFERROR(VLOOKUP($B185,'相場&amp;ウオレット'!$A$4:$H$53,5,0),0)</f>
        <v>0</v>
      </c>
      <c r="Z185" s="141" t="str">
        <f t="shared" si="52"/>
        <v>_</v>
      </c>
      <c r="AA185" s="142" t="str">
        <f t="shared" si="53"/>
        <v>_</v>
      </c>
      <c r="AB185" s="143">
        <f>IFERROR(IF(C185="両替",1,VLOOKUP(E185,マスタ!$F$4:$G$19,2,0)),0)</f>
        <v>0</v>
      </c>
      <c r="AC185" s="143">
        <f t="shared" si="57"/>
        <v>0</v>
      </c>
      <c r="AD185" s="143">
        <f t="shared" si="58"/>
        <v>0</v>
      </c>
      <c r="AE185" s="143">
        <f t="shared" si="59"/>
        <v>0</v>
      </c>
      <c r="AF185" s="143">
        <f t="shared" si="60"/>
        <v>0</v>
      </c>
      <c r="AG185" s="143">
        <f t="shared" si="61"/>
        <v>0</v>
      </c>
      <c r="AH185" s="143">
        <f t="shared" si="62"/>
        <v>0</v>
      </c>
      <c r="AI185" s="143">
        <f t="shared" si="54"/>
        <v>0</v>
      </c>
      <c r="AJ185" s="143">
        <f>IFERROR(VLOOKUP(F185,資産!$A$5:$G$10000,7,0),0)</f>
        <v>0</v>
      </c>
      <c r="AK185" s="142">
        <f>IF(C185="両替",1,IFERROR(VLOOKUP(L185,マスタ!$J$4:$L$19,2,0),0))</f>
        <v>0</v>
      </c>
      <c r="AL185" s="148">
        <f t="shared" si="63"/>
        <v>0</v>
      </c>
      <c r="AM185" s="148">
        <f t="shared" si="64"/>
        <v>0</v>
      </c>
      <c r="AN185" s="148">
        <f t="shared" si="65"/>
        <v>0</v>
      </c>
      <c r="AO185" s="148">
        <f t="shared" si="66"/>
        <v>0</v>
      </c>
      <c r="AP185" s="148">
        <f t="shared" si="67"/>
        <v>0</v>
      </c>
      <c r="AQ185" s="148">
        <f t="shared" si="68"/>
        <v>0</v>
      </c>
      <c r="AR185" s="148">
        <f t="shared" si="55"/>
        <v>0</v>
      </c>
      <c r="AS185" s="148">
        <f t="shared" si="69"/>
        <v>0</v>
      </c>
      <c r="AT185" s="148">
        <f t="shared" si="70"/>
        <v>0</v>
      </c>
    </row>
    <row r="186" spans="1:46">
      <c r="A186" s="21">
        <f t="shared" si="56"/>
        <v>178</v>
      </c>
      <c r="B186" s="29"/>
      <c r="C186" s="61"/>
      <c r="D186" s="34">
        <f t="shared" si="48"/>
        <v>0</v>
      </c>
      <c r="E186" s="17"/>
      <c r="F186" s="19"/>
      <c r="G186" s="18"/>
      <c r="H186" s="18"/>
      <c r="I186" s="18"/>
      <c r="J186" s="18"/>
      <c r="K186" s="60">
        <f t="shared" si="49"/>
        <v>0</v>
      </c>
      <c r="L186" s="17"/>
      <c r="M186" s="20">
        <f>IF(U186=0,0,SUM($U$9:U186))</f>
        <v>0</v>
      </c>
      <c r="N186" s="18"/>
      <c r="O186" s="18"/>
      <c r="P186" s="18"/>
      <c r="Q186" s="137">
        <f t="shared" si="50"/>
        <v>0</v>
      </c>
      <c r="R186" s="137">
        <f t="shared" si="51"/>
        <v>0</v>
      </c>
      <c r="S186" s="122"/>
      <c r="T186" s="139">
        <f>IFERROR(VLOOKUP(E186,マスタ!$F$4:$H$19,3,0),0)</f>
        <v>0</v>
      </c>
      <c r="U186" s="139">
        <f>IFERROR(VLOOKUP(L186,マスタ!$J$4:$L$19,3,0),0)</f>
        <v>0</v>
      </c>
      <c r="V186" s="140">
        <f>IFERROR(VLOOKUP($B186,'相場&amp;ウオレット'!$A$4:$H$53,2,0),0)</f>
        <v>0</v>
      </c>
      <c r="W186" s="140">
        <f>IFERROR(VLOOKUP($B186,'相場&amp;ウオレット'!$A$4:$H$53,3,0),0)</f>
        <v>0</v>
      </c>
      <c r="X186" s="140">
        <f>IFERROR(VLOOKUP($B186,'相場&amp;ウオレット'!$A$4:$H$53,4,0),0)</f>
        <v>0</v>
      </c>
      <c r="Y186" s="140">
        <f>IFERROR(VLOOKUP($B186,'相場&amp;ウオレット'!$A$4:$H$53,5,0),0)</f>
        <v>0</v>
      </c>
      <c r="Z186" s="141" t="str">
        <f t="shared" si="52"/>
        <v>_</v>
      </c>
      <c r="AA186" s="142" t="str">
        <f t="shared" si="53"/>
        <v>_</v>
      </c>
      <c r="AB186" s="143">
        <f>IFERROR(IF(C186="両替",1,VLOOKUP(E186,マスタ!$F$4:$G$19,2,0)),0)</f>
        <v>0</v>
      </c>
      <c r="AC186" s="143">
        <f t="shared" si="57"/>
        <v>0</v>
      </c>
      <c r="AD186" s="143">
        <f t="shared" si="58"/>
        <v>0</v>
      </c>
      <c r="AE186" s="143">
        <f t="shared" si="59"/>
        <v>0</v>
      </c>
      <c r="AF186" s="143">
        <f t="shared" si="60"/>
        <v>0</v>
      </c>
      <c r="AG186" s="143">
        <f t="shared" si="61"/>
        <v>0</v>
      </c>
      <c r="AH186" s="143">
        <f t="shared" si="62"/>
        <v>0</v>
      </c>
      <c r="AI186" s="143">
        <f t="shared" si="54"/>
        <v>0</v>
      </c>
      <c r="AJ186" s="143">
        <f>IFERROR(VLOOKUP(F186,資産!$A$5:$G$10000,7,0),0)</f>
        <v>0</v>
      </c>
      <c r="AK186" s="142">
        <f>IF(C186="両替",1,IFERROR(VLOOKUP(L186,マスタ!$J$4:$L$19,2,0),0))</f>
        <v>0</v>
      </c>
      <c r="AL186" s="148">
        <f t="shared" si="63"/>
        <v>0</v>
      </c>
      <c r="AM186" s="148">
        <f t="shared" si="64"/>
        <v>0</v>
      </c>
      <c r="AN186" s="148">
        <f t="shared" si="65"/>
        <v>0</v>
      </c>
      <c r="AO186" s="148">
        <f t="shared" si="66"/>
        <v>0</v>
      </c>
      <c r="AP186" s="148">
        <f t="shared" si="67"/>
        <v>0</v>
      </c>
      <c r="AQ186" s="148">
        <f t="shared" si="68"/>
        <v>0</v>
      </c>
      <c r="AR186" s="148">
        <f t="shared" si="55"/>
        <v>0</v>
      </c>
      <c r="AS186" s="148">
        <f t="shared" si="69"/>
        <v>0</v>
      </c>
      <c r="AT186" s="148">
        <f t="shared" si="70"/>
        <v>0</v>
      </c>
    </row>
    <row r="187" spans="1:46">
      <c r="A187" s="21">
        <f t="shared" si="56"/>
        <v>179</v>
      </c>
      <c r="B187" s="29"/>
      <c r="C187" s="61"/>
      <c r="D187" s="34">
        <f t="shared" si="48"/>
        <v>0</v>
      </c>
      <c r="E187" s="17"/>
      <c r="F187" s="19"/>
      <c r="G187" s="18"/>
      <c r="H187" s="18"/>
      <c r="I187" s="18"/>
      <c r="J187" s="18"/>
      <c r="K187" s="60">
        <f t="shared" si="49"/>
        <v>0</v>
      </c>
      <c r="L187" s="17"/>
      <c r="M187" s="20">
        <f>IF(U187=0,0,SUM($U$9:U187))</f>
        <v>0</v>
      </c>
      <c r="N187" s="18"/>
      <c r="O187" s="18"/>
      <c r="P187" s="18"/>
      <c r="Q187" s="137">
        <f t="shared" si="50"/>
        <v>0</v>
      </c>
      <c r="R187" s="137">
        <f t="shared" si="51"/>
        <v>0</v>
      </c>
      <c r="S187" s="122"/>
      <c r="T187" s="139">
        <f>IFERROR(VLOOKUP(E187,マスタ!$F$4:$H$19,3,0),0)</f>
        <v>0</v>
      </c>
      <c r="U187" s="139">
        <f>IFERROR(VLOOKUP(L187,マスタ!$J$4:$L$19,3,0),0)</f>
        <v>0</v>
      </c>
      <c r="V187" s="140">
        <f>IFERROR(VLOOKUP($B187,'相場&amp;ウオレット'!$A$4:$H$53,2,0),0)</f>
        <v>0</v>
      </c>
      <c r="W187" s="140">
        <f>IFERROR(VLOOKUP($B187,'相場&amp;ウオレット'!$A$4:$H$53,3,0),0)</f>
        <v>0</v>
      </c>
      <c r="X187" s="140">
        <f>IFERROR(VLOOKUP($B187,'相場&amp;ウオレット'!$A$4:$H$53,4,0),0)</f>
        <v>0</v>
      </c>
      <c r="Y187" s="140">
        <f>IFERROR(VLOOKUP($B187,'相場&amp;ウオレット'!$A$4:$H$53,5,0),0)</f>
        <v>0</v>
      </c>
      <c r="Z187" s="141" t="str">
        <f t="shared" si="52"/>
        <v>_</v>
      </c>
      <c r="AA187" s="142" t="str">
        <f t="shared" si="53"/>
        <v>_</v>
      </c>
      <c r="AB187" s="143">
        <f>IFERROR(IF(C187="両替",1,VLOOKUP(E187,マスタ!$F$4:$G$19,2,0)),0)</f>
        <v>0</v>
      </c>
      <c r="AC187" s="143">
        <f t="shared" si="57"/>
        <v>0</v>
      </c>
      <c r="AD187" s="143">
        <f t="shared" si="58"/>
        <v>0</v>
      </c>
      <c r="AE187" s="143">
        <f t="shared" si="59"/>
        <v>0</v>
      </c>
      <c r="AF187" s="143">
        <f t="shared" si="60"/>
        <v>0</v>
      </c>
      <c r="AG187" s="143">
        <f t="shared" si="61"/>
        <v>0</v>
      </c>
      <c r="AH187" s="143">
        <f t="shared" si="62"/>
        <v>0</v>
      </c>
      <c r="AI187" s="143">
        <f t="shared" si="54"/>
        <v>0</v>
      </c>
      <c r="AJ187" s="143">
        <f>IFERROR(VLOOKUP(F187,資産!$A$5:$G$10000,7,0),0)</f>
        <v>0</v>
      </c>
      <c r="AK187" s="142">
        <f>IF(C187="両替",1,IFERROR(VLOOKUP(L187,マスタ!$J$4:$L$19,2,0),0))</f>
        <v>0</v>
      </c>
      <c r="AL187" s="148">
        <f t="shared" si="63"/>
        <v>0</v>
      </c>
      <c r="AM187" s="148">
        <f t="shared" si="64"/>
        <v>0</v>
      </c>
      <c r="AN187" s="148">
        <f t="shared" si="65"/>
        <v>0</v>
      </c>
      <c r="AO187" s="148">
        <f t="shared" si="66"/>
        <v>0</v>
      </c>
      <c r="AP187" s="148">
        <f t="shared" si="67"/>
        <v>0</v>
      </c>
      <c r="AQ187" s="148">
        <f t="shared" si="68"/>
        <v>0</v>
      </c>
      <c r="AR187" s="148">
        <f t="shared" si="55"/>
        <v>0</v>
      </c>
      <c r="AS187" s="148">
        <f t="shared" si="69"/>
        <v>0</v>
      </c>
      <c r="AT187" s="148">
        <f t="shared" si="70"/>
        <v>0</v>
      </c>
    </row>
    <row r="188" spans="1:46">
      <c r="A188" s="21">
        <f t="shared" si="56"/>
        <v>180</v>
      </c>
      <c r="B188" s="29"/>
      <c r="C188" s="61"/>
      <c r="D188" s="34">
        <f t="shared" si="48"/>
        <v>0</v>
      </c>
      <c r="E188" s="17"/>
      <c r="F188" s="19"/>
      <c r="G188" s="18"/>
      <c r="H188" s="18"/>
      <c r="I188" s="18"/>
      <c r="J188" s="18"/>
      <c r="K188" s="60">
        <f t="shared" si="49"/>
        <v>0</v>
      </c>
      <c r="L188" s="17"/>
      <c r="M188" s="20">
        <f>IF(U188=0,0,SUM($U$9:U188))</f>
        <v>0</v>
      </c>
      <c r="N188" s="18"/>
      <c r="O188" s="18"/>
      <c r="P188" s="18"/>
      <c r="Q188" s="137">
        <f t="shared" si="50"/>
        <v>0</v>
      </c>
      <c r="R188" s="137">
        <f t="shared" si="51"/>
        <v>0</v>
      </c>
      <c r="S188" s="122"/>
      <c r="T188" s="139">
        <f>IFERROR(VLOOKUP(E188,マスタ!$F$4:$H$19,3,0),0)</f>
        <v>0</v>
      </c>
      <c r="U188" s="139">
        <f>IFERROR(VLOOKUP(L188,マスタ!$J$4:$L$19,3,0),0)</f>
        <v>0</v>
      </c>
      <c r="V188" s="140">
        <f>IFERROR(VLOOKUP($B188,'相場&amp;ウオレット'!$A$4:$H$53,2,0),0)</f>
        <v>0</v>
      </c>
      <c r="W188" s="140">
        <f>IFERROR(VLOOKUP($B188,'相場&amp;ウオレット'!$A$4:$H$53,3,0),0)</f>
        <v>0</v>
      </c>
      <c r="X188" s="140">
        <f>IFERROR(VLOOKUP($B188,'相場&amp;ウオレット'!$A$4:$H$53,4,0),0)</f>
        <v>0</v>
      </c>
      <c r="Y188" s="140">
        <f>IFERROR(VLOOKUP($B188,'相場&amp;ウオレット'!$A$4:$H$53,5,0),0)</f>
        <v>0</v>
      </c>
      <c r="Z188" s="141" t="str">
        <f t="shared" si="52"/>
        <v>_</v>
      </c>
      <c r="AA188" s="142" t="str">
        <f t="shared" si="53"/>
        <v>_</v>
      </c>
      <c r="AB188" s="143">
        <f>IFERROR(IF(C188="両替",1,VLOOKUP(E188,マスタ!$F$4:$G$19,2,0)),0)</f>
        <v>0</v>
      </c>
      <c r="AC188" s="143">
        <f t="shared" si="57"/>
        <v>0</v>
      </c>
      <c r="AD188" s="143">
        <f t="shared" si="58"/>
        <v>0</v>
      </c>
      <c r="AE188" s="143">
        <f t="shared" si="59"/>
        <v>0</v>
      </c>
      <c r="AF188" s="143">
        <f t="shared" si="60"/>
        <v>0</v>
      </c>
      <c r="AG188" s="143">
        <f t="shared" si="61"/>
        <v>0</v>
      </c>
      <c r="AH188" s="143">
        <f t="shared" si="62"/>
        <v>0</v>
      </c>
      <c r="AI188" s="143">
        <f t="shared" si="54"/>
        <v>0</v>
      </c>
      <c r="AJ188" s="143">
        <f>IFERROR(VLOOKUP(F188,資産!$A$5:$G$10000,7,0),0)</f>
        <v>0</v>
      </c>
      <c r="AK188" s="142">
        <f>IF(C188="両替",1,IFERROR(VLOOKUP(L188,マスタ!$J$4:$L$19,2,0),0))</f>
        <v>0</v>
      </c>
      <c r="AL188" s="148">
        <f t="shared" si="63"/>
        <v>0</v>
      </c>
      <c r="AM188" s="148">
        <f t="shared" si="64"/>
        <v>0</v>
      </c>
      <c r="AN188" s="148">
        <f t="shared" si="65"/>
        <v>0</v>
      </c>
      <c r="AO188" s="148">
        <f t="shared" si="66"/>
        <v>0</v>
      </c>
      <c r="AP188" s="148">
        <f t="shared" si="67"/>
        <v>0</v>
      </c>
      <c r="AQ188" s="148">
        <f t="shared" si="68"/>
        <v>0</v>
      </c>
      <c r="AR188" s="148">
        <f t="shared" si="55"/>
        <v>0</v>
      </c>
      <c r="AS188" s="148">
        <f t="shared" si="69"/>
        <v>0</v>
      </c>
      <c r="AT188" s="148">
        <f t="shared" si="70"/>
        <v>0</v>
      </c>
    </row>
    <row r="189" spans="1:46">
      <c r="A189" s="21">
        <f t="shared" si="56"/>
        <v>181</v>
      </c>
      <c r="B189" s="29"/>
      <c r="C189" s="61"/>
      <c r="D189" s="34">
        <f t="shared" si="48"/>
        <v>0</v>
      </c>
      <c r="E189" s="17"/>
      <c r="F189" s="19"/>
      <c r="G189" s="18"/>
      <c r="H189" s="18"/>
      <c r="I189" s="18"/>
      <c r="J189" s="18"/>
      <c r="K189" s="60">
        <f t="shared" si="49"/>
        <v>0</v>
      </c>
      <c r="L189" s="17"/>
      <c r="M189" s="20">
        <f>IF(U189=0,0,SUM($U$9:U189))</f>
        <v>0</v>
      </c>
      <c r="N189" s="18"/>
      <c r="O189" s="18"/>
      <c r="P189" s="18"/>
      <c r="Q189" s="137">
        <f t="shared" si="50"/>
        <v>0</v>
      </c>
      <c r="R189" s="137">
        <f t="shared" si="51"/>
        <v>0</v>
      </c>
      <c r="S189" s="122"/>
      <c r="T189" s="139">
        <f>IFERROR(VLOOKUP(E189,マスタ!$F$4:$H$19,3,0),0)</f>
        <v>0</v>
      </c>
      <c r="U189" s="139">
        <f>IFERROR(VLOOKUP(L189,マスタ!$J$4:$L$19,3,0),0)</f>
        <v>0</v>
      </c>
      <c r="V189" s="140">
        <f>IFERROR(VLOOKUP($B189,'相場&amp;ウオレット'!$A$4:$H$53,2,0),0)</f>
        <v>0</v>
      </c>
      <c r="W189" s="140">
        <f>IFERROR(VLOOKUP($B189,'相場&amp;ウオレット'!$A$4:$H$53,3,0),0)</f>
        <v>0</v>
      </c>
      <c r="X189" s="140">
        <f>IFERROR(VLOOKUP($B189,'相場&amp;ウオレット'!$A$4:$H$53,4,0),0)</f>
        <v>0</v>
      </c>
      <c r="Y189" s="140">
        <f>IFERROR(VLOOKUP($B189,'相場&amp;ウオレット'!$A$4:$H$53,5,0),0)</f>
        <v>0</v>
      </c>
      <c r="Z189" s="141" t="str">
        <f t="shared" si="52"/>
        <v>_</v>
      </c>
      <c r="AA189" s="142" t="str">
        <f t="shared" si="53"/>
        <v>_</v>
      </c>
      <c r="AB189" s="143">
        <f>IFERROR(IF(C189="両替",1,VLOOKUP(E189,マスタ!$F$4:$G$19,2,0)),0)</f>
        <v>0</v>
      </c>
      <c r="AC189" s="143">
        <f t="shared" si="57"/>
        <v>0</v>
      </c>
      <c r="AD189" s="143">
        <f t="shared" si="58"/>
        <v>0</v>
      </c>
      <c r="AE189" s="143">
        <f t="shared" si="59"/>
        <v>0</v>
      </c>
      <c r="AF189" s="143">
        <f t="shared" si="60"/>
        <v>0</v>
      </c>
      <c r="AG189" s="143">
        <f t="shared" si="61"/>
        <v>0</v>
      </c>
      <c r="AH189" s="143">
        <f t="shared" si="62"/>
        <v>0</v>
      </c>
      <c r="AI189" s="143">
        <f t="shared" si="54"/>
        <v>0</v>
      </c>
      <c r="AJ189" s="143">
        <f>IFERROR(VLOOKUP(F189,資産!$A$5:$G$10000,7,0),0)</f>
        <v>0</v>
      </c>
      <c r="AK189" s="142">
        <f>IF(C189="両替",1,IFERROR(VLOOKUP(L189,マスタ!$J$4:$L$19,2,0),0))</f>
        <v>0</v>
      </c>
      <c r="AL189" s="148">
        <f t="shared" si="63"/>
        <v>0</v>
      </c>
      <c r="AM189" s="148">
        <f t="shared" si="64"/>
        <v>0</v>
      </c>
      <c r="AN189" s="148">
        <f t="shared" si="65"/>
        <v>0</v>
      </c>
      <c r="AO189" s="148">
        <f t="shared" si="66"/>
        <v>0</v>
      </c>
      <c r="AP189" s="148">
        <f t="shared" si="67"/>
        <v>0</v>
      </c>
      <c r="AQ189" s="148">
        <f t="shared" si="68"/>
        <v>0</v>
      </c>
      <c r="AR189" s="148">
        <f t="shared" si="55"/>
        <v>0</v>
      </c>
      <c r="AS189" s="148">
        <f t="shared" si="69"/>
        <v>0</v>
      </c>
      <c r="AT189" s="148">
        <f t="shared" si="70"/>
        <v>0</v>
      </c>
    </row>
    <row r="190" spans="1:46">
      <c r="A190" s="21">
        <f t="shared" si="56"/>
        <v>182</v>
      </c>
      <c r="B190" s="29"/>
      <c r="C190" s="61"/>
      <c r="D190" s="34">
        <f t="shared" si="48"/>
        <v>0</v>
      </c>
      <c r="E190" s="17"/>
      <c r="F190" s="19"/>
      <c r="G190" s="18"/>
      <c r="H190" s="18"/>
      <c r="I190" s="18"/>
      <c r="J190" s="18"/>
      <c r="K190" s="60">
        <f t="shared" si="49"/>
        <v>0</v>
      </c>
      <c r="L190" s="17"/>
      <c r="M190" s="20">
        <f>IF(U190=0,0,SUM($U$9:U190))</f>
        <v>0</v>
      </c>
      <c r="N190" s="18"/>
      <c r="O190" s="18"/>
      <c r="P190" s="18"/>
      <c r="Q190" s="137">
        <f t="shared" si="50"/>
        <v>0</v>
      </c>
      <c r="R190" s="137">
        <f t="shared" si="51"/>
        <v>0</v>
      </c>
      <c r="S190" s="122"/>
      <c r="T190" s="139">
        <f>IFERROR(VLOOKUP(E190,マスタ!$F$4:$H$19,3,0),0)</f>
        <v>0</v>
      </c>
      <c r="U190" s="139">
        <f>IFERROR(VLOOKUP(L190,マスタ!$J$4:$L$19,3,0),0)</f>
        <v>0</v>
      </c>
      <c r="V190" s="140">
        <f>IFERROR(VLOOKUP($B190,'相場&amp;ウオレット'!$A$4:$H$53,2,0),0)</f>
        <v>0</v>
      </c>
      <c r="W190" s="140">
        <f>IFERROR(VLOOKUP($B190,'相場&amp;ウオレット'!$A$4:$H$53,3,0),0)</f>
        <v>0</v>
      </c>
      <c r="X190" s="140">
        <f>IFERROR(VLOOKUP($B190,'相場&amp;ウオレット'!$A$4:$H$53,4,0),0)</f>
        <v>0</v>
      </c>
      <c r="Y190" s="140">
        <f>IFERROR(VLOOKUP($B190,'相場&amp;ウオレット'!$A$4:$H$53,5,0),0)</f>
        <v>0</v>
      </c>
      <c r="Z190" s="141" t="str">
        <f t="shared" si="52"/>
        <v>_</v>
      </c>
      <c r="AA190" s="142" t="str">
        <f t="shared" si="53"/>
        <v>_</v>
      </c>
      <c r="AB190" s="143">
        <f>IFERROR(IF(C190="両替",1,VLOOKUP(E190,マスタ!$F$4:$G$19,2,0)),0)</f>
        <v>0</v>
      </c>
      <c r="AC190" s="143">
        <f t="shared" si="57"/>
        <v>0</v>
      </c>
      <c r="AD190" s="143">
        <f t="shared" si="58"/>
        <v>0</v>
      </c>
      <c r="AE190" s="143">
        <f t="shared" si="59"/>
        <v>0</v>
      </c>
      <c r="AF190" s="143">
        <f t="shared" si="60"/>
        <v>0</v>
      </c>
      <c r="AG190" s="143">
        <f t="shared" si="61"/>
        <v>0</v>
      </c>
      <c r="AH190" s="143">
        <f t="shared" si="62"/>
        <v>0</v>
      </c>
      <c r="AI190" s="143">
        <f t="shared" si="54"/>
        <v>0</v>
      </c>
      <c r="AJ190" s="143">
        <f>IFERROR(VLOOKUP(F190,資産!$A$5:$G$10000,7,0),0)</f>
        <v>0</v>
      </c>
      <c r="AK190" s="142">
        <f>IF(C190="両替",1,IFERROR(VLOOKUP(L190,マスタ!$J$4:$L$19,2,0),0))</f>
        <v>0</v>
      </c>
      <c r="AL190" s="148">
        <f t="shared" si="63"/>
        <v>0</v>
      </c>
      <c r="AM190" s="148">
        <f t="shared" si="64"/>
        <v>0</v>
      </c>
      <c r="AN190" s="148">
        <f t="shared" si="65"/>
        <v>0</v>
      </c>
      <c r="AO190" s="148">
        <f t="shared" si="66"/>
        <v>0</v>
      </c>
      <c r="AP190" s="148">
        <f t="shared" si="67"/>
        <v>0</v>
      </c>
      <c r="AQ190" s="148">
        <f t="shared" si="68"/>
        <v>0</v>
      </c>
      <c r="AR190" s="148">
        <f t="shared" si="55"/>
        <v>0</v>
      </c>
      <c r="AS190" s="148">
        <f t="shared" si="69"/>
        <v>0</v>
      </c>
      <c r="AT190" s="148">
        <f t="shared" si="70"/>
        <v>0</v>
      </c>
    </row>
    <row r="191" spans="1:46">
      <c r="A191" s="21">
        <f t="shared" si="56"/>
        <v>183</v>
      </c>
      <c r="B191" s="29"/>
      <c r="C191" s="61"/>
      <c r="D191" s="34">
        <f t="shared" si="48"/>
        <v>0</v>
      </c>
      <c r="E191" s="17"/>
      <c r="F191" s="19"/>
      <c r="G191" s="18"/>
      <c r="H191" s="18"/>
      <c r="I191" s="18"/>
      <c r="J191" s="18"/>
      <c r="K191" s="60">
        <f t="shared" si="49"/>
        <v>0</v>
      </c>
      <c r="L191" s="17"/>
      <c r="M191" s="20">
        <f>IF(U191=0,0,SUM($U$9:U191))</f>
        <v>0</v>
      </c>
      <c r="N191" s="18"/>
      <c r="O191" s="18"/>
      <c r="P191" s="18"/>
      <c r="Q191" s="137">
        <f t="shared" si="50"/>
        <v>0</v>
      </c>
      <c r="R191" s="137">
        <f t="shared" si="51"/>
        <v>0</v>
      </c>
      <c r="S191" s="122"/>
      <c r="T191" s="139">
        <f>IFERROR(VLOOKUP(E191,マスタ!$F$4:$H$19,3,0),0)</f>
        <v>0</v>
      </c>
      <c r="U191" s="139">
        <f>IFERROR(VLOOKUP(L191,マスタ!$J$4:$L$19,3,0),0)</f>
        <v>0</v>
      </c>
      <c r="V191" s="140">
        <f>IFERROR(VLOOKUP($B191,'相場&amp;ウオレット'!$A$4:$H$53,2,0),0)</f>
        <v>0</v>
      </c>
      <c r="W191" s="140">
        <f>IFERROR(VLOOKUP($B191,'相場&amp;ウオレット'!$A$4:$H$53,3,0),0)</f>
        <v>0</v>
      </c>
      <c r="X191" s="140">
        <f>IFERROR(VLOOKUP($B191,'相場&amp;ウオレット'!$A$4:$H$53,4,0),0)</f>
        <v>0</v>
      </c>
      <c r="Y191" s="140">
        <f>IFERROR(VLOOKUP($B191,'相場&amp;ウオレット'!$A$4:$H$53,5,0),0)</f>
        <v>0</v>
      </c>
      <c r="Z191" s="141" t="str">
        <f t="shared" si="52"/>
        <v>_</v>
      </c>
      <c r="AA191" s="142" t="str">
        <f t="shared" si="53"/>
        <v>_</v>
      </c>
      <c r="AB191" s="143">
        <f>IFERROR(IF(C191="両替",1,VLOOKUP(E191,マスタ!$F$4:$G$19,2,0)),0)</f>
        <v>0</v>
      </c>
      <c r="AC191" s="143">
        <f t="shared" si="57"/>
        <v>0</v>
      </c>
      <c r="AD191" s="143">
        <f t="shared" si="58"/>
        <v>0</v>
      </c>
      <c r="AE191" s="143">
        <f t="shared" si="59"/>
        <v>0</v>
      </c>
      <c r="AF191" s="143">
        <f t="shared" si="60"/>
        <v>0</v>
      </c>
      <c r="AG191" s="143">
        <f t="shared" si="61"/>
        <v>0</v>
      </c>
      <c r="AH191" s="143">
        <f t="shared" si="62"/>
        <v>0</v>
      </c>
      <c r="AI191" s="143">
        <f t="shared" si="54"/>
        <v>0</v>
      </c>
      <c r="AJ191" s="143">
        <f>IFERROR(VLOOKUP(F191,資産!$A$5:$G$10000,7,0),0)</f>
        <v>0</v>
      </c>
      <c r="AK191" s="142">
        <f>IF(C191="両替",1,IFERROR(VLOOKUP(L191,マスタ!$J$4:$L$19,2,0),0))</f>
        <v>0</v>
      </c>
      <c r="AL191" s="148">
        <f t="shared" si="63"/>
        <v>0</v>
      </c>
      <c r="AM191" s="148">
        <f t="shared" si="64"/>
        <v>0</v>
      </c>
      <c r="AN191" s="148">
        <f t="shared" si="65"/>
        <v>0</v>
      </c>
      <c r="AO191" s="148">
        <f t="shared" si="66"/>
        <v>0</v>
      </c>
      <c r="AP191" s="148">
        <f t="shared" si="67"/>
        <v>0</v>
      </c>
      <c r="AQ191" s="148">
        <f t="shared" si="68"/>
        <v>0</v>
      </c>
      <c r="AR191" s="148">
        <f t="shared" si="55"/>
        <v>0</v>
      </c>
      <c r="AS191" s="148">
        <f t="shared" si="69"/>
        <v>0</v>
      </c>
      <c r="AT191" s="148">
        <f t="shared" si="70"/>
        <v>0</v>
      </c>
    </row>
    <row r="192" spans="1:46">
      <c r="A192" s="21">
        <f t="shared" si="56"/>
        <v>184</v>
      </c>
      <c r="B192" s="29"/>
      <c r="C192" s="61"/>
      <c r="D192" s="34">
        <f t="shared" si="48"/>
        <v>0</v>
      </c>
      <c r="E192" s="17"/>
      <c r="F192" s="19"/>
      <c r="G192" s="18"/>
      <c r="H192" s="18"/>
      <c r="I192" s="18"/>
      <c r="J192" s="18"/>
      <c r="K192" s="60">
        <f t="shared" si="49"/>
        <v>0</v>
      </c>
      <c r="L192" s="17"/>
      <c r="M192" s="20">
        <f>IF(U192=0,0,SUM($U$9:U192))</f>
        <v>0</v>
      </c>
      <c r="N192" s="18"/>
      <c r="O192" s="18"/>
      <c r="P192" s="18"/>
      <c r="Q192" s="137">
        <f t="shared" si="50"/>
        <v>0</v>
      </c>
      <c r="R192" s="137">
        <f t="shared" si="51"/>
        <v>0</v>
      </c>
      <c r="S192" s="122"/>
      <c r="T192" s="139">
        <f>IFERROR(VLOOKUP(E192,マスタ!$F$4:$H$19,3,0),0)</f>
        <v>0</v>
      </c>
      <c r="U192" s="139">
        <f>IFERROR(VLOOKUP(L192,マスタ!$J$4:$L$19,3,0),0)</f>
        <v>0</v>
      </c>
      <c r="V192" s="140">
        <f>IFERROR(VLOOKUP($B192,'相場&amp;ウオレット'!$A$4:$H$53,2,0),0)</f>
        <v>0</v>
      </c>
      <c r="W192" s="140">
        <f>IFERROR(VLOOKUP($B192,'相場&amp;ウオレット'!$A$4:$H$53,3,0),0)</f>
        <v>0</v>
      </c>
      <c r="X192" s="140">
        <f>IFERROR(VLOOKUP($B192,'相場&amp;ウオレット'!$A$4:$H$53,4,0),0)</f>
        <v>0</v>
      </c>
      <c r="Y192" s="140">
        <f>IFERROR(VLOOKUP($B192,'相場&amp;ウオレット'!$A$4:$H$53,5,0),0)</f>
        <v>0</v>
      </c>
      <c r="Z192" s="141" t="str">
        <f t="shared" si="52"/>
        <v>_</v>
      </c>
      <c r="AA192" s="142" t="str">
        <f t="shared" si="53"/>
        <v>_</v>
      </c>
      <c r="AB192" s="143">
        <f>IFERROR(IF(C192="両替",1,VLOOKUP(E192,マスタ!$F$4:$G$19,2,0)),0)</f>
        <v>0</v>
      </c>
      <c r="AC192" s="143">
        <f t="shared" si="57"/>
        <v>0</v>
      </c>
      <c r="AD192" s="143">
        <f t="shared" si="58"/>
        <v>0</v>
      </c>
      <c r="AE192" s="143">
        <f t="shared" si="59"/>
        <v>0</v>
      </c>
      <c r="AF192" s="143">
        <f t="shared" si="60"/>
        <v>0</v>
      </c>
      <c r="AG192" s="143">
        <f t="shared" si="61"/>
        <v>0</v>
      </c>
      <c r="AH192" s="143">
        <f t="shared" si="62"/>
        <v>0</v>
      </c>
      <c r="AI192" s="143">
        <f t="shared" si="54"/>
        <v>0</v>
      </c>
      <c r="AJ192" s="143">
        <f>IFERROR(VLOOKUP(F192,資産!$A$5:$G$10000,7,0),0)</f>
        <v>0</v>
      </c>
      <c r="AK192" s="142">
        <f>IF(C192="両替",1,IFERROR(VLOOKUP(L192,マスタ!$J$4:$L$19,2,0),0))</f>
        <v>0</v>
      </c>
      <c r="AL192" s="148">
        <f t="shared" si="63"/>
        <v>0</v>
      </c>
      <c r="AM192" s="148">
        <f t="shared" si="64"/>
        <v>0</v>
      </c>
      <c r="AN192" s="148">
        <f t="shared" si="65"/>
        <v>0</v>
      </c>
      <c r="AO192" s="148">
        <f t="shared" si="66"/>
        <v>0</v>
      </c>
      <c r="AP192" s="148">
        <f t="shared" si="67"/>
        <v>0</v>
      </c>
      <c r="AQ192" s="148">
        <f t="shared" si="68"/>
        <v>0</v>
      </c>
      <c r="AR192" s="148">
        <f t="shared" si="55"/>
        <v>0</v>
      </c>
      <c r="AS192" s="148">
        <f t="shared" si="69"/>
        <v>0</v>
      </c>
      <c r="AT192" s="148">
        <f t="shared" si="70"/>
        <v>0</v>
      </c>
    </row>
    <row r="193" spans="1:46">
      <c r="A193" s="21">
        <f t="shared" si="56"/>
        <v>185</v>
      </c>
      <c r="B193" s="29"/>
      <c r="C193" s="61"/>
      <c r="D193" s="34">
        <f t="shared" si="48"/>
        <v>0</v>
      </c>
      <c r="E193" s="17"/>
      <c r="F193" s="19"/>
      <c r="G193" s="18"/>
      <c r="H193" s="18"/>
      <c r="I193" s="18"/>
      <c r="J193" s="18"/>
      <c r="K193" s="60">
        <f t="shared" si="49"/>
        <v>0</v>
      </c>
      <c r="L193" s="17"/>
      <c r="M193" s="20">
        <f>IF(U193=0,0,SUM($U$9:U193))</f>
        <v>0</v>
      </c>
      <c r="N193" s="18"/>
      <c r="O193" s="18"/>
      <c r="P193" s="18"/>
      <c r="Q193" s="137">
        <f t="shared" si="50"/>
        <v>0</v>
      </c>
      <c r="R193" s="137">
        <f t="shared" si="51"/>
        <v>0</v>
      </c>
      <c r="S193" s="122"/>
      <c r="T193" s="139">
        <f>IFERROR(VLOOKUP(E193,マスタ!$F$4:$H$19,3,0),0)</f>
        <v>0</v>
      </c>
      <c r="U193" s="139">
        <f>IFERROR(VLOOKUP(L193,マスタ!$J$4:$L$19,3,0),0)</f>
        <v>0</v>
      </c>
      <c r="V193" s="140">
        <f>IFERROR(VLOOKUP($B193,'相場&amp;ウオレット'!$A$4:$H$53,2,0),0)</f>
        <v>0</v>
      </c>
      <c r="W193" s="140">
        <f>IFERROR(VLOOKUP($B193,'相場&amp;ウオレット'!$A$4:$H$53,3,0),0)</f>
        <v>0</v>
      </c>
      <c r="X193" s="140">
        <f>IFERROR(VLOOKUP($B193,'相場&amp;ウオレット'!$A$4:$H$53,4,0),0)</f>
        <v>0</v>
      </c>
      <c r="Y193" s="140">
        <f>IFERROR(VLOOKUP($B193,'相場&amp;ウオレット'!$A$4:$H$53,5,0),0)</f>
        <v>0</v>
      </c>
      <c r="Z193" s="141" t="str">
        <f t="shared" si="52"/>
        <v>_</v>
      </c>
      <c r="AA193" s="142" t="str">
        <f t="shared" si="53"/>
        <v>_</v>
      </c>
      <c r="AB193" s="143">
        <f>IFERROR(IF(C193="両替",1,VLOOKUP(E193,マスタ!$F$4:$G$19,2,0)),0)</f>
        <v>0</v>
      </c>
      <c r="AC193" s="143">
        <f t="shared" si="57"/>
        <v>0</v>
      </c>
      <c r="AD193" s="143">
        <f t="shared" si="58"/>
        <v>0</v>
      </c>
      <c r="AE193" s="143">
        <f t="shared" si="59"/>
        <v>0</v>
      </c>
      <c r="AF193" s="143">
        <f t="shared" si="60"/>
        <v>0</v>
      </c>
      <c r="AG193" s="143">
        <f t="shared" si="61"/>
        <v>0</v>
      </c>
      <c r="AH193" s="143">
        <f t="shared" si="62"/>
        <v>0</v>
      </c>
      <c r="AI193" s="143">
        <f t="shared" si="54"/>
        <v>0</v>
      </c>
      <c r="AJ193" s="143">
        <f>IFERROR(VLOOKUP(F193,資産!$A$5:$G$10000,7,0),0)</f>
        <v>0</v>
      </c>
      <c r="AK193" s="142">
        <f>IF(C193="両替",1,IFERROR(VLOOKUP(L193,マスタ!$J$4:$L$19,2,0),0))</f>
        <v>0</v>
      </c>
      <c r="AL193" s="148">
        <f t="shared" si="63"/>
        <v>0</v>
      </c>
      <c r="AM193" s="148">
        <f t="shared" si="64"/>
        <v>0</v>
      </c>
      <c r="AN193" s="148">
        <f t="shared" si="65"/>
        <v>0</v>
      </c>
      <c r="AO193" s="148">
        <f t="shared" si="66"/>
        <v>0</v>
      </c>
      <c r="AP193" s="148">
        <f t="shared" si="67"/>
        <v>0</v>
      </c>
      <c r="AQ193" s="148">
        <f t="shared" si="68"/>
        <v>0</v>
      </c>
      <c r="AR193" s="148">
        <f t="shared" si="55"/>
        <v>0</v>
      </c>
      <c r="AS193" s="148">
        <f t="shared" si="69"/>
        <v>0</v>
      </c>
      <c r="AT193" s="148">
        <f t="shared" si="70"/>
        <v>0</v>
      </c>
    </row>
    <row r="194" spans="1:46">
      <c r="A194" s="21">
        <f t="shared" si="56"/>
        <v>186</v>
      </c>
      <c r="B194" s="29"/>
      <c r="C194" s="61"/>
      <c r="D194" s="34">
        <f t="shared" si="48"/>
        <v>0</v>
      </c>
      <c r="E194" s="17"/>
      <c r="F194" s="19"/>
      <c r="G194" s="18"/>
      <c r="H194" s="18"/>
      <c r="I194" s="18"/>
      <c r="J194" s="18"/>
      <c r="K194" s="60">
        <f t="shared" si="49"/>
        <v>0</v>
      </c>
      <c r="L194" s="17"/>
      <c r="M194" s="20">
        <f>IF(U194=0,0,SUM($U$9:U194))</f>
        <v>0</v>
      </c>
      <c r="N194" s="18"/>
      <c r="O194" s="18"/>
      <c r="P194" s="18"/>
      <c r="Q194" s="137">
        <f t="shared" si="50"/>
        <v>0</v>
      </c>
      <c r="R194" s="137">
        <f t="shared" si="51"/>
        <v>0</v>
      </c>
      <c r="S194" s="122"/>
      <c r="T194" s="139">
        <f>IFERROR(VLOOKUP(E194,マスタ!$F$4:$H$19,3,0),0)</f>
        <v>0</v>
      </c>
      <c r="U194" s="139">
        <f>IFERROR(VLOOKUP(L194,マスタ!$J$4:$L$19,3,0),0)</f>
        <v>0</v>
      </c>
      <c r="V194" s="140">
        <f>IFERROR(VLOOKUP($B194,'相場&amp;ウオレット'!$A$4:$H$53,2,0),0)</f>
        <v>0</v>
      </c>
      <c r="W194" s="140">
        <f>IFERROR(VLOOKUP($B194,'相場&amp;ウオレット'!$A$4:$H$53,3,0),0)</f>
        <v>0</v>
      </c>
      <c r="X194" s="140">
        <f>IFERROR(VLOOKUP($B194,'相場&amp;ウオレット'!$A$4:$H$53,4,0),0)</f>
        <v>0</v>
      </c>
      <c r="Y194" s="140">
        <f>IFERROR(VLOOKUP($B194,'相場&amp;ウオレット'!$A$4:$H$53,5,0),0)</f>
        <v>0</v>
      </c>
      <c r="Z194" s="141" t="str">
        <f t="shared" si="52"/>
        <v>_</v>
      </c>
      <c r="AA194" s="142" t="str">
        <f t="shared" si="53"/>
        <v>_</v>
      </c>
      <c r="AB194" s="143">
        <f>IFERROR(IF(C194="両替",1,VLOOKUP(E194,マスタ!$F$4:$G$19,2,0)),0)</f>
        <v>0</v>
      </c>
      <c r="AC194" s="143">
        <f t="shared" si="57"/>
        <v>0</v>
      </c>
      <c r="AD194" s="143">
        <f t="shared" si="58"/>
        <v>0</v>
      </c>
      <c r="AE194" s="143">
        <f t="shared" si="59"/>
        <v>0</v>
      </c>
      <c r="AF194" s="143">
        <f t="shared" si="60"/>
        <v>0</v>
      </c>
      <c r="AG194" s="143">
        <f t="shared" si="61"/>
        <v>0</v>
      </c>
      <c r="AH194" s="143">
        <f t="shared" si="62"/>
        <v>0</v>
      </c>
      <c r="AI194" s="143">
        <f t="shared" si="54"/>
        <v>0</v>
      </c>
      <c r="AJ194" s="143">
        <f>IFERROR(VLOOKUP(F194,資産!$A$5:$G$10000,7,0),0)</f>
        <v>0</v>
      </c>
      <c r="AK194" s="142">
        <f>IF(C194="両替",1,IFERROR(VLOOKUP(L194,マスタ!$J$4:$L$19,2,0),0))</f>
        <v>0</v>
      </c>
      <c r="AL194" s="148">
        <f t="shared" si="63"/>
        <v>0</v>
      </c>
      <c r="AM194" s="148">
        <f t="shared" si="64"/>
        <v>0</v>
      </c>
      <c r="AN194" s="148">
        <f t="shared" si="65"/>
        <v>0</v>
      </c>
      <c r="AO194" s="148">
        <f t="shared" si="66"/>
        <v>0</v>
      </c>
      <c r="AP194" s="148">
        <f t="shared" si="67"/>
        <v>0</v>
      </c>
      <c r="AQ194" s="148">
        <f t="shared" si="68"/>
        <v>0</v>
      </c>
      <c r="AR194" s="148">
        <f t="shared" si="55"/>
        <v>0</v>
      </c>
      <c r="AS194" s="148">
        <f t="shared" si="69"/>
        <v>0</v>
      </c>
      <c r="AT194" s="148">
        <f t="shared" si="70"/>
        <v>0</v>
      </c>
    </row>
    <row r="195" spans="1:46">
      <c r="A195" s="21">
        <f t="shared" si="56"/>
        <v>187</v>
      </c>
      <c r="B195" s="29"/>
      <c r="C195" s="61"/>
      <c r="D195" s="34">
        <f t="shared" si="48"/>
        <v>0</v>
      </c>
      <c r="E195" s="17"/>
      <c r="F195" s="19"/>
      <c r="G195" s="18"/>
      <c r="H195" s="18"/>
      <c r="I195" s="18"/>
      <c r="J195" s="18"/>
      <c r="K195" s="60">
        <f t="shared" si="49"/>
        <v>0</v>
      </c>
      <c r="L195" s="17"/>
      <c r="M195" s="20"/>
      <c r="N195" s="18"/>
      <c r="O195" s="18"/>
      <c r="P195" s="18"/>
      <c r="Q195" s="137">
        <f t="shared" si="50"/>
        <v>0</v>
      </c>
      <c r="R195" s="137">
        <f t="shared" si="51"/>
        <v>0</v>
      </c>
      <c r="S195" s="122"/>
      <c r="T195" s="139">
        <f>IFERROR(VLOOKUP(E195,マスタ!$F$4:$H$19,3,0),0)</f>
        <v>0</v>
      </c>
      <c r="U195" s="139">
        <f>IFERROR(VLOOKUP(L195,マスタ!$J$4:$L$19,3,0),0)</f>
        <v>0</v>
      </c>
      <c r="V195" s="140">
        <f>IFERROR(VLOOKUP($B195,'相場&amp;ウオレット'!$A$4:$H$53,2,0),0)</f>
        <v>0</v>
      </c>
      <c r="W195" s="140">
        <f>IFERROR(VLOOKUP($B195,'相場&amp;ウオレット'!$A$4:$H$53,3,0),0)</f>
        <v>0</v>
      </c>
      <c r="X195" s="140">
        <f>IFERROR(VLOOKUP($B195,'相場&amp;ウオレット'!$A$4:$H$53,4,0),0)</f>
        <v>0</v>
      </c>
      <c r="Y195" s="140">
        <f>IFERROR(VLOOKUP($B195,'相場&amp;ウオレット'!$A$4:$H$53,5,0),0)</f>
        <v>0</v>
      </c>
      <c r="Z195" s="141" t="str">
        <f t="shared" si="52"/>
        <v>_</v>
      </c>
      <c r="AA195" s="142" t="str">
        <f t="shared" si="53"/>
        <v>_</v>
      </c>
      <c r="AB195" s="143">
        <f>IFERROR(IF(C195="両替",1,VLOOKUP(E195,マスタ!$F$4:$G$19,2,0)),0)</f>
        <v>0</v>
      </c>
      <c r="AC195" s="143">
        <f t="shared" si="57"/>
        <v>0</v>
      </c>
      <c r="AD195" s="143">
        <f t="shared" si="58"/>
        <v>0</v>
      </c>
      <c r="AE195" s="143">
        <f t="shared" si="59"/>
        <v>0</v>
      </c>
      <c r="AF195" s="143">
        <f t="shared" si="60"/>
        <v>0</v>
      </c>
      <c r="AG195" s="143">
        <f t="shared" si="61"/>
        <v>0</v>
      </c>
      <c r="AH195" s="143">
        <f t="shared" si="62"/>
        <v>0</v>
      </c>
      <c r="AI195" s="143">
        <f t="shared" si="54"/>
        <v>0</v>
      </c>
      <c r="AJ195" s="143">
        <f>IFERROR(VLOOKUP(F195,資産!$A$5:$G$10000,7,0),0)</f>
        <v>0</v>
      </c>
      <c r="AK195" s="142">
        <f>IF(C195="両替",1,IFERROR(VLOOKUP(L195,マスタ!$J$4:$L$19,2,0),0))</f>
        <v>0</v>
      </c>
      <c r="AL195" s="148">
        <f t="shared" si="63"/>
        <v>0</v>
      </c>
      <c r="AM195" s="148">
        <f t="shared" si="64"/>
        <v>0</v>
      </c>
      <c r="AN195" s="148">
        <f t="shared" si="65"/>
        <v>0</v>
      </c>
      <c r="AO195" s="148">
        <f t="shared" si="66"/>
        <v>0</v>
      </c>
      <c r="AP195" s="148">
        <f t="shared" si="67"/>
        <v>0</v>
      </c>
      <c r="AQ195" s="148">
        <f t="shared" si="68"/>
        <v>0</v>
      </c>
      <c r="AR195" s="148">
        <f t="shared" si="55"/>
        <v>0</v>
      </c>
      <c r="AS195" s="148">
        <f t="shared" si="69"/>
        <v>0</v>
      </c>
      <c r="AT195" s="148">
        <f t="shared" si="70"/>
        <v>0</v>
      </c>
    </row>
    <row r="196" spans="1:46">
      <c r="A196" s="21">
        <f t="shared" si="56"/>
        <v>188</v>
      </c>
      <c r="B196" s="29"/>
      <c r="C196" s="61"/>
      <c r="D196" s="34">
        <f t="shared" si="48"/>
        <v>0</v>
      </c>
      <c r="E196" s="17"/>
      <c r="F196" s="19"/>
      <c r="G196" s="18"/>
      <c r="H196" s="18"/>
      <c r="I196" s="18"/>
      <c r="J196" s="18"/>
      <c r="K196" s="60">
        <f t="shared" si="49"/>
        <v>0</v>
      </c>
      <c r="L196" s="17"/>
      <c r="M196" s="20">
        <f>IF(U196=0,0,SUM($U$9:U196))</f>
        <v>0</v>
      </c>
      <c r="N196" s="18"/>
      <c r="O196" s="18"/>
      <c r="P196" s="18"/>
      <c r="Q196" s="137">
        <f t="shared" si="50"/>
        <v>0</v>
      </c>
      <c r="R196" s="137">
        <f t="shared" si="51"/>
        <v>0</v>
      </c>
      <c r="S196" s="122"/>
      <c r="T196" s="139">
        <f>IFERROR(VLOOKUP(E196,マスタ!$F$4:$H$19,3,0),0)</f>
        <v>0</v>
      </c>
      <c r="U196" s="139">
        <f>IFERROR(VLOOKUP(L196,マスタ!$J$4:$L$19,3,0),0)</f>
        <v>0</v>
      </c>
      <c r="V196" s="140">
        <f>IFERROR(VLOOKUP($B196,'相場&amp;ウオレット'!$A$4:$H$53,2,0),0)</f>
        <v>0</v>
      </c>
      <c r="W196" s="140">
        <f>IFERROR(VLOOKUP($B196,'相場&amp;ウオレット'!$A$4:$H$53,3,0),0)</f>
        <v>0</v>
      </c>
      <c r="X196" s="140">
        <f>IFERROR(VLOOKUP($B196,'相場&amp;ウオレット'!$A$4:$H$53,4,0),0)</f>
        <v>0</v>
      </c>
      <c r="Y196" s="140">
        <f>IFERROR(VLOOKUP($B196,'相場&amp;ウオレット'!$A$4:$H$53,5,0),0)</f>
        <v>0</v>
      </c>
      <c r="Z196" s="141" t="str">
        <f t="shared" si="52"/>
        <v>_</v>
      </c>
      <c r="AA196" s="142" t="str">
        <f t="shared" si="53"/>
        <v>_</v>
      </c>
      <c r="AB196" s="143">
        <f>IFERROR(IF(C196="両替",1,VLOOKUP(E196,マスタ!$F$4:$G$19,2,0)),0)</f>
        <v>0</v>
      </c>
      <c r="AC196" s="143">
        <f t="shared" si="57"/>
        <v>0</v>
      </c>
      <c r="AD196" s="143">
        <f t="shared" si="58"/>
        <v>0</v>
      </c>
      <c r="AE196" s="143">
        <f t="shared" si="59"/>
        <v>0</v>
      </c>
      <c r="AF196" s="143">
        <f t="shared" si="60"/>
        <v>0</v>
      </c>
      <c r="AG196" s="143">
        <f t="shared" si="61"/>
        <v>0</v>
      </c>
      <c r="AH196" s="143">
        <f t="shared" si="62"/>
        <v>0</v>
      </c>
      <c r="AI196" s="143">
        <f t="shared" si="54"/>
        <v>0</v>
      </c>
      <c r="AJ196" s="143">
        <f>IFERROR(VLOOKUP(F196,資産!$A$5:$G$10000,7,0),0)</f>
        <v>0</v>
      </c>
      <c r="AK196" s="142">
        <f>IF(C196="両替",1,IFERROR(VLOOKUP(L196,マスタ!$J$4:$L$19,2,0),0))</f>
        <v>0</v>
      </c>
      <c r="AL196" s="148">
        <f t="shared" si="63"/>
        <v>0</v>
      </c>
      <c r="AM196" s="148">
        <f t="shared" si="64"/>
        <v>0</v>
      </c>
      <c r="AN196" s="148">
        <f t="shared" si="65"/>
        <v>0</v>
      </c>
      <c r="AO196" s="148">
        <f t="shared" si="66"/>
        <v>0</v>
      </c>
      <c r="AP196" s="148">
        <f t="shared" si="67"/>
        <v>0</v>
      </c>
      <c r="AQ196" s="148">
        <f t="shared" si="68"/>
        <v>0</v>
      </c>
      <c r="AR196" s="148">
        <f t="shared" si="55"/>
        <v>0</v>
      </c>
      <c r="AS196" s="148">
        <f t="shared" si="69"/>
        <v>0</v>
      </c>
      <c r="AT196" s="148">
        <f t="shared" si="70"/>
        <v>0</v>
      </c>
    </row>
    <row r="197" spans="1:46">
      <c r="A197" s="21">
        <f t="shared" si="56"/>
        <v>189</v>
      </c>
      <c r="B197" s="29"/>
      <c r="C197" s="61"/>
      <c r="D197" s="34">
        <f t="shared" si="48"/>
        <v>0</v>
      </c>
      <c r="E197" s="17"/>
      <c r="F197" s="19"/>
      <c r="G197" s="18"/>
      <c r="H197" s="18"/>
      <c r="I197" s="18"/>
      <c r="J197" s="18"/>
      <c r="K197" s="60">
        <f t="shared" si="49"/>
        <v>0</v>
      </c>
      <c r="L197" s="17"/>
      <c r="M197" s="20">
        <f>IF(U197=0,0,SUM($U$9:U197))</f>
        <v>0</v>
      </c>
      <c r="N197" s="18"/>
      <c r="O197" s="18"/>
      <c r="P197" s="18"/>
      <c r="Q197" s="137">
        <f t="shared" si="50"/>
        <v>0</v>
      </c>
      <c r="R197" s="137">
        <f t="shared" si="51"/>
        <v>0</v>
      </c>
      <c r="S197" s="122"/>
      <c r="T197" s="139">
        <f>IFERROR(VLOOKUP(E197,マスタ!$F$4:$H$19,3,0),0)</f>
        <v>0</v>
      </c>
      <c r="U197" s="139">
        <f>IFERROR(VLOOKUP(L197,マスタ!$J$4:$L$19,3,0),0)</f>
        <v>0</v>
      </c>
      <c r="V197" s="140">
        <f>IFERROR(VLOOKUP($B197,'相場&amp;ウオレット'!$A$4:$H$53,2,0),0)</f>
        <v>0</v>
      </c>
      <c r="W197" s="140">
        <f>IFERROR(VLOOKUP($B197,'相場&amp;ウオレット'!$A$4:$H$53,3,0),0)</f>
        <v>0</v>
      </c>
      <c r="X197" s="140">
        <f>IFERROR(VLOOKUP($B197,'相場&amp;ウオレット'!$A$4:$H$53,4,0),0)</f>
        <v>0</v>
      </c>
      <c r="Y197" s="140">
        <f>IFERROR(VLOOKUP($B197,'相場&amp;ウオレット'!$A$4:$H$53,5,0),0)</f>
        <v>0</v>
      </c>
      <c r="Z197" s="141" t="str">
        <f t="shared" si="52"/>
        <v>_</v>
      </c>
      <c r="AA197" s="142" t="str">
        <f t="shared" si="53"/>
        <v>_</v>
      </c>
      <c r="AB197" s="143">
        <f>IFERROR(IF(C197="両替",1,VLOOKUP(E197,マスタ!$F$4:$G$19,2,0)),0)</f>
        <v>0</v>
      </c>
      <c r="AC197" s="143">
        <f t="shared" si="57"/>
        <v>0</v>
      </c>
      <c r="AD197" s="143">
        <f t="shared" si="58"/>
        <v>0</v>
      </c>
      <c r="AE197" s="143">
        <f t="shared" si="59"/>
        <v>0</v>
      </c>
      <c r="AF197" s="143">
        <f t="shared" si="60"/>
        <v>0</v>
      </c>
      <c r="AG197" s="143">
        <f t="shared" si="61"/>
        <v>0</v>
      </c>
      <c r="AH197" s="143">
        <f t="shared" si="62"/>
        <v>0</v>
      </c>
      <c r="AI197" s="143">
        <f t="shared" si="54"/>
        <v>0</v>
      </c>
      <c r="AJ197" s="143">
        <f>IFERROR(VLOOKUP(F197,資産!$A$5:$G$10000,7,0),0)</f>
        <v>0</v>
      </c>
      <c r="AK197" s="142">
        <f>IF(C197="両替",1,IFERROR(VLOOKUP(L197,マスタ!$J$4:$L$19,2,0),0))</f>
        <v>0</v>
      </c>
      <c r="AL197" s="148">
        <f t="shared" si="63"/>
        <v>0</v>
      </c>
      <c r="AM197" s="148">
        <f t="shared" si="64"/>
        <v>0</v>
      </c>
      <c r="AN197" s="148">
        <f t="shared" si="65"/>
        <v>0</v>
      </c>
      <c r="AO197" s="148">
        <f t="shared" si="66"/>
        <v>0</v>
      </c>
      <c r="AP197" s="148">
        <f t="shared" si="67"/>
        <v>0</v>
      </c>
      <c r="AQ197" s="148">
        <f t="shared" si="68"/>
        <v>0</v>
      </c>
      <c r="AR197" s="148">
        <f t="shared" si="55"/>
        <v>0</v>
      </c>
      <c r="AS197" s="148">
        <f t="shared" si="69"/>
        <v>0</v>
      </c>
      <c r="AT197" s="148">
        <f t="shared" si="70"/>
        <v>0</v>
      </c>
    </row>
    <row r="198" spans="1:46">
      <c r="A198" s="21">
        <f t="shared" si="56"/>
        <v>190</v>
      </c>
      <c r="B198" s="29"/>
      <c r="C198" s="61"/>
      <c r="D198" s="34">
        <f t="shared" si="48"/>
        <v>0</v>
      </c>
      <c r="E198" s="17"/>
      <c r="F198" s="19"/>
      <c r="G198" s="18"/>
      <c r="H198" s="18"/>
      <c r="I198" s="18"/>
      <c r="J198" s="18"/>
      <c r="K198" s="60">
        <f t="shared" si="49"/>
        <v>0</v>
      </c>
      <c r="L198" s="17"/>
      <c r="M198" s="20">
        <f>IF(U198=0,0,SUM($U$9:U198))</f>
        <v>0</v>
      </c>
      <c r="N198" s="18"/>
      <c r="O198" s="18"/>
      <c r="P198" s="18"/>
      <c r="Q198" s="137">
        <f t="shared" si="50"/>
        <v>0</v>
      </c>
      <c r="R198" s="137">
        <f t="shared" si="51"/>
        <v>0</v>
      </c>
      <c r="S198" s="122"/>
      <c r="T198" s="139">
        <f>IFERROR(VLOOKUP(E198,マスタ!$F$4:$H$19,3,0),0)</f>
        <v>0</v>
      </c>
      <c r="U198" s="139">
        <f>IFERROR(VLOOKUP(L198,マスタ!$J$4:$L$19,3,0),0)</f>
        <v>0</v>
      </c>
      <c r="V198" s="140">
        <f>IFERROR(VLOOKUP($B198,'相場&amp;ウオレット'!$A$4:$H$53,2,0),0)</f>
        <v>0</v>
      </c>
      <c r="W198" s="140">
        <f>IFERROR(VLOOKUP($B198,'相場&amp;ウオレット'!$A$4:$H$53,3,0),0)</f>
        <v>0</v>
      </c>
      <c r="X198" s="140">
        <f>IFERROR(VLOOKUP($B198,'相場&amp;ウオレット'!$A$4:$H$53,4,0),0)</f>
        <v>0</v>
      </c>
      <c r="Y198" s="140">
        <f>IFERROR(VLOOKUP($B198,'相場&amp;ウオレット'!$A$4:$H$53,5,0),0)</f>
        <v>0</v>
      </c>
      <c r="Z198" s="141" t="str">
        <f t="shared" si="52"/>
        <v>_</v>
      </c>
      <c r="AA198" s="142" t="str">
        <f t="shared" si="53"/>
        <v>_</v>
      </c>
      <c r="AB198" s="143">
        <f>IFERROR(IF(C198="両替",1,VLOOKUP(E198,マスタ!$F$4:$G$19,2,0)),0)</f>
        <v>0</v>
      </c>
      <c r="AC198" s="143">
        <f t="shared" si="57"/>
        <v>0</v>
      </c>
      <c r="AD198" s="143">
        <f t="shared" si="58"/>
        <v>0</v>
      </c>
      <c r="AE198" s="143">
        <f t="shared" si="59"/>
        <v>0</v>
      </c>
      <c r="AF198" s="143">
        <f t="shared" si="60"/>
        <v>0</v>
      </c>
      <c r="AG198" s="143">
        <f t="shared" si="61"/>
        <v>0</v>
      </c>
      <c r="AH198" s="143">
        <f t="shared" si="62"/>
        <v>0</v>
      </c>
      <c r="AI198" s="143">
        <f t="shared" si="54"/>
        <v>0</v>
      </c>
      <c r="AJ198" s="143">
        <f>IFERROR(VLOOKUP(F198,資産!$A$5:$G$10000,7,0),0)</f>
        <v>0</v>
      </c>
      <c r="AK198" s="142">
        <f>IF(C198="両替",1,IFERROR(VLOOKUP(L198,マスタ!$J$4:$L$19,2,0),0))</f>
        <v>0</v>
      </c>
      <c r="AL198" s="148">
        <f t="shared" si="63"/>
        <v>0</v>
      </c>
      <c r="AM198" s="148">
        <f t="shared" si="64"/>
        <v>0</v>
      </c>
      <c r="AN198" s="148">
        <f t="shared" si="65"/>
        <v>0</v>
      </c>
      <c r="AO198" s="148">
        <f t="shared" si="66"/>
        <v>0</v>
      </c>
      <c r="AP198" s="148">
        <f t="shared" si="67"/>
        <v>0</v>
      </c>
      <c r="AQ198" s="148">
        <f t="shared" si="68"/>
        <v>0</v>
      </c>
      <c r="AR198" s="148">
        <f t="shared" si="55"/>
        <v>0</v>
      </c>
      <c r="AS198" s="148">
        <f t="shared" si="69"/>
        <v>0</v>
      </c>
      <c r="AT198" s="148">
        <f t="shared" si="70"/>
        <v>0</v>
      </c>
    </row>
    <row r="199" spans="1:46">
      <c r="A199" s="21">
        <f t="shared" si="56"/>
        <v>191</v>
      </c>
      <c r="B199" s="29"/>
      <c r="C199" s="61"/>
      <c r="D199" s="34">
        <f t="shared" si="48"/>
        <v>0</v>
      </c>
      <c r="E199" s="17"/>
      <c r="F199" s="19"/>
      <c r="G199" s="18"/>
      <c r="H199" s="18"/>
      <c r="I199" s="18"/>
      <c r="J199" s="18"/>
      <c r="K199" s="60">
        <f t="shared" si="49"/>
        <v>0</v>
      </c>
      <c r="L199" s="17"/>
      <c r="M199" s="20">
        <f>IF(U199=0,0,SUM($U$9:U199))</f>
        <v>0</v>
      </c>
      <c r="N199" s="18"/>
      <c r="O199" s="18"/>
      <c r="P199" s="18"/>
      <c r="Q199" s="137">
        <f t="shared" si="50"/>
        <v>0</v>
      </c>
      <c r="R199" s="137">
        <f t="shared" si="51"/>
        <v>0</v>
      </c>
      <c r="S199" s="122"/>
      <c r="T199" s="139">
        <f>IFERROR(VLOOKUP(E199,マスタ!$F$4:$H$19,3,0),0)</f>
        <v>0</v>
      </c>
      <c r="U199" s="139">
        <f>IFERROR(VLOOKUP(L199,マスタ!$J$4:$L$19,3,0),0)</f>
        <v>0</v>
      </c>
      <c r="V199" s="140">
        <f>IFERROR(VLOOKUP($B199,'相場&amp;ウオレット'!$A$4:$H$53,2,0),0)</f>
        <v>0</v>
      </c>
      <c r="W199" s="140">
        <f>IFERROR(VLOOKUP($B199,'相場&amp;ウオレット'!$A$4:$H$53,3,0),0)</f>
        <v>0</v>
      </c>
      <c r="X199" s="140">
        <f>IFERROR(VLOOKUP($B199,'相場&amp;ウオレット'!$A$4:$H$53,4,0),0)</f>
        <v>0</v>
      </c>
      <c r="Y199" s="140">
        <f>IFERROR(VLOOKUP($B199,'相場&amp;ウオレット'!$A$4:$H$53,5,0),0)</f>
        <v>0</v>
      </c>
      <c r="Z199" s="141" t="str">
        <f t="shared" si="52"/>
        <v>_</v>
      </c>
      <c r="AA199" s="142" t="str">
        <f t="shared" si="53"/>
        <v>_</v>
      </c>
      <c r="AB199" s="143">
        <f>IFERROR(IF(C199="両替",1,VLOOKUP(E199,マスタ!$F$4:$G$19,2,0)),0)</f>
        <v>0</v>
      </c>
      <c r="AC199" s="143">
        <f t="shared" si="57"/>
        <v>0</v>
      </c>
      <c r="AD199" s="143">
        <f t="shared" si="58"/>
        <v>0</v>
      </c>
      <c r="AE199" s="143">
        <f t="shared" si="59"/>
        <v>0</v>
      </c>
      <c r="AF199" s="143">
        <f t="shared" si="60"/>
        <v>0</v>
      </c>
      <c r="AG199" s="143">
        <f t="shared" si="61"/>
        <v>0</v>
      </c>
      <c r="AH199" s="143">
        <f t="shared" si="62"/>
        <v>0</v>
      </c>
      <c r="AI199" s="143">
        <f t="shared" si="54"/>
        <v>0</v>
      </c>
      <c r="AJ199" s="143">
        <f>IFERROR(VLOOKUP(F199,資産!$A$5:$G$10000,7,0),0)</f>
        <v>0</v>
      </c>
      <c r="AK199" s="142">
        <f>IF(C199="両替",1,IFERROR(VLOOKUP(L199,マスタ!$J$4:$L$19,2,0),0))</f>
        <v>0</v>
      </c>
      <c r="AL199" s="148">
        <f t="shared" si="63"/>
        <v>0</v>
      </c>
      <c r="AM199" s="148">
        <f t="shared" si="64"/>
        <v>0</v>
      </c>
      <c r="AN199" s="148">
        <f t="shared" si="65"/>
        <v>0</v>
      </c>
      <c r="AO199" s="148">
        <f t="shared" si="66"/>
        <v>0</v>
      </c>
      <c r="AP199" s="148">
        <f t="shared" si="67"/>
        <v>0</v>
      </c>
      <c r="AQ199" s="148">
        <f t="shared" si="68"/>
        <v>0</v>
      </c>
      <c r="AR199" s="148">
        <f t="shared" si="55"/>
        <v>0</v>
      </c>
      <c r="AS199" s="148">
        <f t="shared" si="69"/>
        <v>0</v>
      </c>
      <c r="AT199" s="148">
        <f t="shared" si="70"/>
        <v>0</v>
      </c>
    </row>
    <row r="200" spans="1:46">
      <c r="A200" s="21">
        <f t="shared" si="56"/>
        <v>192</v>
      </c>
      <c r="B200" s="29"/>
      <c r="C200" s="61"/>
      <c r="D200" s="34">
        <f t="shared" si="48"/>
        <v>0</v>
      </c>
      <c r="E200" s="17"/>
      <c r="F200" s="19"/>
      <c r="G200" s="18"/>
      <c r="H200" s="18"/>
      <c r="I200" s="18"/>
      <c r="J200" s="18"/>
      <c r="K200" s="60">
        <f t="shared" si="49"/>
        <v>0</v>
      </c>
      <c r="L200" s="17"/>
      <c r="M200" s="20">
        <f>IF(U200=0,0,SUM($U$9:U200))</f>
        <v>0</v>
      </c>
      <c r="N200" s="18"/>
      <c r="O200" s="18"/>
      <c r="P200" s="18"/>
      <c r="Q200" s="137">
        <f t="shared" si="50"/>
        <v>0</v>
      </c>
      <c r="R200" s="137">
        <f t="shared" si="51"/>
        <v>0</v>
      </c>
      <c r="S200" s="122"/>
      <c r="T200" s="139">
        <f>IFERROR(VLOOKUP(E200,マスタ!$F$4:$H$19,3,0),0)</f>
        <v>0</v>
      </c>
      <c r="U200" s="139">
        <f>IFERROR(VLOOKUP(L200,マスタ!$J$4:$L$19,3,0),0)</f>
        <v>0</v>
      </c>
      <c r="V200" s="140">
        <f>IFERROR(VLOOKUP($B200,'相場&amp;ウオレット'!$A$4:$H$53,2,0),0)</f>
        <v>0</v>
      </c>
      <c r="W200" s="140">
        <f>IFERROR(VLOOKUP($B200,'相場&amp;ウオレット'!$A$4:$H$53,3,0),0)</f>
        <v>0</v>
      </c>
      <c r="X200" s="140">
        <f>IFERROR(VLOOKUP($B200,'相場&amp;ウオレット'!$A$4:$H$53,4,0),0)</f>
        <v>0</v>
      </c>
      <c r="Y200" s="140">
        <f>IFERROR(VLOOKUP($B200,'相場&amp;ウオレット'!$A$4:$H$53,5,0),0)</f>
        <v>0</v>
      </c>
      <c r="Z200" s="141" t="str">
        <f t="shared" si="52"/>
        <v>_</v>
      </c>
      <c r="AA200" s="142" t="str">
        <f t="shared" si="53"/>
        <v>_</v>
      </c>
      <c r="AB200" s="143">
        <f>IFERROR(IF(C200="両替",1,VLOOKUP(E200,マスタ!$F$4:$G$19,2,0)),0)</f>
        <v>0</v>
      </c>
      <c r="AC200" s="143">
        <f t="shared" si="57"/>
        <v>0</v>
      </c>
      <c r="AD200" s="143">
        <f t="shared" si="58"/>
        <v>0</v>
      </c>
      <c r="AE200" s="143">
        <f t="shared" si="59"/>
        <v>0</v>
      </c>
      <c r="AF200" s="143">
        <f t="shared" si="60"/>
        <v>0</v>
      </c>
      <c r="AG200" s="143">
        <f t="shared" si="61"/>
        <v>0</v>
      </c>
      <c r="AH200" s="143">
        <f t="shared" si="62"/>
        <v>0</v>
      </c>
      <c r="AI200" s="143">
        <f t="shared" si="54"/>
        <v>0</v>
      </c>
      <c r="AJ200" s="143">
        <f>IFERROR(VLOOKUP(F200,資産!$A$5:$G$10000,7,0),0)</f>
        <v>0</v>
      </c>
      <c r="AK200" s="142">
        <f>IF(C200="両替",1,IFERROR(VLOOKUP(L200,マスタ!$J$4:$L$19,2,0),0))</f>
        <v>0</v>
      </c>
      <c r="AL200" s="148">
        <f t="shared" si="63"/>
        <v>0</v>
      </c>
      <c r="AM200" s="148">
        <f t="shared" si="64"/>
        <v>0</v>
      </c>
      <c r="AN200" s="148">
        <f t="shared" si="65"/>
        <v>0</v>
      </c>
      <c r="AO200" s="148">
        <f t="shared" si="66"/>
        <v>0</v>
      </c>
      <c r="AP200" s="148">
        <f t="shared" si="67"/>
        <v>0</v>
      </c>
      <c r="AQ200" s="148">
        <f t="shared" si="68"/>
        <v>0</v>
      </c>
      <c r="AR200" s="148">
        <f t="shared" si="55"/>
        <v>0</v>
      </c>
      <c r="AS200" s="148">
        <f t="shared" si="69"/>
        <v>0</v>
      </c>
      <c r="AT200" s="148">
        <f t="shared" si="70"/>
        <v>0</v>
      </c>
    </row>
    <row r="201" spans="1:46">
      <c r="A201" s="21">
        <f t="shared" si="56"/>
        <v>193</v>
      </c>
      <c r="B201" s="29"/>
      <c r="C201" s="61"/>
      <c r="D201" s="34">
        <f t="shared" ref="D201:D264" si="71">(SUMPRODUCT(G201:I201,V201:X201)*Y201)-(SUMPRODUCT(N201:P201,V201:X201)*Y201)</f>
        <v>0</v>
      </c>
      <c r="E201" s="17"/>
      <c r="F201" s="19"/>
      <c r="G201" s="18"/>
      <c r="H201" s="18"/>
      <c r="I201" s="18"/>
      <c r="J201" s="18"/>
      <c r="K201" s="60">
        <f t="shared" ref="K201:K264" si="72">IFERROR(G201/J201,0)</f>
        <v>0</v>
      </c>
      <c r="L201" s="17"/>
      <c r="M201" s="20">
        <f>IF(U201=0,0,SUM($U$9:U201))</f>
        <v>0</v>
      </c>
      <c r="N201" s="18"/>
      <c r="O201" s="18"/>
      <c r="P201" s="18"/>
      <c r="Q201" s="137">
        <f t="shared" ref="Q201:Q264" si="73">AS201</f>
        <v>0</v>
      </c>
      <c r="R201" s="137">
        <f t="shared" ref="R201:R264" si="74">AT201</f>
        <v>0</v>
      </c>
      <c r="S201" s="122"/>
      <c r="T201" s="139">
        <f>IFERROR(VLOOKUP(E201,マスタ!$F$4:$H$19,3,0),0)</f>
        <v>0</v>
      </c>
      <c r="U201" s="139">
        <f>IFERROR(VLOOKUP(L201,マスタ!$J$4:$L$19,3,0),0)</f>
        <v>0</v>
      </c>
      <c r="V201" s="140">
        <f>IFERROR(VLOOKUP($B201,'相場&amp;ウオレット'!$A$4:$H$53,2,0),0)</f>
        <v>0</v>
      </c>
      <c r="W201" s="140">
        <f>IFERROR(VLOOKUP($B201,'相場&amp;ウオレット'!$A$4:$H$53,3,0),0)</f>
        <v>0</v>
      </c>
      <c r="X201" s="140">
        <f>IFERROR(VLOOKUP($B201,'相場&amp;ウオレット'!$A$4:$H$53,4,0),0)</f>
        <v>0</v>
      </c>
      <c r="Y201" s="140">
        <f>IFERROR(VLOOKUP($B201,'相場&amp;ウオレット'!$A$4:$H$53,5,0),0)</f>
        <v>0</v>
      </c>
      <c r="Z201" s="141" t="str">
        <f t="shared" ref="Z201:Z264" si="75">CONCATENATE(B201,"_",E201)</f>
        <v>_</v>
      </c>
      <c r="AA201" s="142" t="str">
        <f t="shared" ref="AA201:AA264" si="76">CONCATENATE(B201,"_",L201)</f>
        <v>_</v>
      </c>
      <c r="AB201" s="143">
        <f>IFERROR(IF(C201="両替",1,VLOOKUP(E201,マスタ!$F$4:$G$19,2,0)),0)</f>
        <v>0</v>
      </c>
      <c r="AC201" s="143">
        <f t="shared" si="57"/>
        <v>0</v>
      </c>
      <c r="AD201" s="143">
        <f t="shared" si="58"/>
        <v>0</v>
      </c>
      <c r="AE201" s="143">
        <f t="shared" si="59"/>
        <v>0</v>
      </c>
      <c r="AF201" s="143">
        <f t="shared" si="60"/>
        <v>0</v>
      </c>
      <c r="AG201" s="143">
        <f t="shared" si="61"/>
        <v>0</v>
      </c>
      <c r="AH201" s="143">
        <f t="shared" si="62"/>
        <v>0</v>
      </c>
      <c r="AI201" s="143">
        <f t="shared" ref="AI201:AI264" si="77">IF(AB201=3,D201,0)</f>
        <v>0</v>
      </c>
      <c r="AJ201" s="143">
        <f>IFERROR(VLOOKUP(F201,資産!$A$5:$G$10000,7,0),0)</f>
        <v>0</v>
      </c>
      <c r="AK201" s="142">
        <f>IF(C201="両替",1,IFERROR(VLOOKUP(L201,マスタ!$J$4:$L$19,2,0),0))</f>
        <v>0</v>
      </c>
      <c r="AL201" s="148">
        <f t="shared" si="63"/>
        <v>0</v>
      </c>
      <c r="AM201" s="148">
        <f t="shared" si="64"/>
        <v>0</v>
      </c>
      <c r="AN201" s="148">
        <f t="shared" si="65"/>
        <v>0</v>
      </c>
      <c r="AO201" s="148">
        <f t="shared" si="66"/>
        <v>0</v>
      </c>
      <c r="AP201" s="148">
        <f t="shared" si="67"/>
        <v>0</v>
      </c>
      <c r="AQ201" s="148">
        <f t="shared" si="68"/>
        <v>0</v>
      </c>
      <c r="AR201" s="148">
        <f t="shared" ref="AR201:AR264" si="78">IF(AK201=2,D201*-1,0)</f>
        <v>0</v>
      </c>
      <c r="AS201" s="148">
        <f t="shared" si="69"/>
        <v>0</v>
      </c>
      <c r="AT201" s="148">
        <f t="shared" si="70"/>
        <v>0</v>
      </c>
    </row>
    <row r="202" spans="1:46">
      <c r="A202" s="21">
        <f t="shared" ref="A202:A265" si="79">A201+1</f>
        <v>194</v>
      </c>
      <c r="B202" s="29"/>
      <c r="C202" s="61"/>
      <c r="D202" s="34">
        <f t="shared" si="71"/>
        <v>0</v>
      </c>
      <c r="E202" s="17"/>
      <c r="F202" s="19"/>
      <c r="G202" s="18"/>
      <c r="H202" s="18"/>
      <c r="I202" s="18"/>
      <c r="J202" s="18"/>
      <c r="K202" s="60">
        <f t="shared" si="72"/>
        <v>0</v>
      </c>
      <c r="L202" s="17"/>
      <c r="M202" s="20">
        <f>IF(U202=0,0,SUM($U$9:U202))</f>
        <v>0</v>
      </c>
      <c r="N202" s="18"/>
      <c r="O202" s="18"/>
      <c r="P202" s="18"/>
      <c r="Q202" s="137">
        <f t="shared" si="73"/>
        <v>0</v>
      </c>
      <c r="R202" s="137">
        <f t="shared" si="74"/>
        <v>0</v>
      </c>
      <c r="S202" s="122"/>
      <c r="T202" s="139">
        <f>IFERROR(VLOOKUP(E202,マスタ!$F$4:$H$19,3,0),0)</f>
        <v>0</v>
      </c>
      <c r="U202" s="139">
        <f>IFERROR(VLOOKUP(L202,マスタ!$J$4:$L$19,3,0),0)</f>
        <v>0</v>
      </c>
      <c r="V202" s="140">
        <f>IFERROR(VLOOKUP($B202,'相場&amp;ウオレット'!$A$4:$H$53,2,0),0)</f>
        <v>0</v>
      </c>
      <c r="W202" s="140">
        <f>IFERROR(VLOOKUP($B202,'相場&amp;ウオレット'!$A$4:$H$53,3,0),0)</f>
        <v>0</v>
      </c>
      <c r="X202" s="140">
        <f>IFERROR(VLOOKUP($B202,'相場&amp;ウオレット'!$A$4:$H$53,4,0),0)</f>
        <v>0</v>
      </c>
      <c r="Y202" s="140">
        <f>IFERROR(VLOOKUP($B202,'相場&amp;ウオレット'!$A$4:$H$53,5,0),0)</f>
        <v>0</v>
      </c>
      <c r="Z202" s="141" t="str">
        <f t="shared" si="75"/>
        <v>_</v>
      </c>
      <c r="AA202" s="142" t="str">
        <f t="shared" si="76"/>
        <v>_</v>
      </c>
      <c r="AB202" s="143">
        <f>IFERROR(IF(C202="両替",1,VLOOKUP(E202,マスタ!$F$4:$G$19,2,0)),0)</f>
        <v>0</v>
      </c>
      <c r="AC202" s="143">
        <f t="shared" ref="AC202:AC265" si="80">IF($AB202&lt;&gt;2,G202*V202*$Y202,0)</f>
        <v>0</v>
      </c>
      <c r="AD202" s="143">
        <f t="shared" ref="AD202:AD265" si="81">IF($AB202&lt;&gt;2,H202*W202*$Y202,0)</f>
        <v>0</v>
      </c>
      <c r="AE202" s="143">
        <f t="shared" ref="AE202:AE265" si="82">IF($AB202&lt;&gt;2,I202*X202*$Y202,0)</f>
        <v>0</v>
      </c>
      <c r="AF202" s="143">
        <f t="shared" ref="AF202:AF265" si="83">IF($AB202&lt;&gt;0,G202,0)</f>
        <v>0</v>
      </c>
      <c r="AG202" s="143">
        <f t="shared" ref="AG202:AG265" si="84">IF($AB202&lt;&gt;0,H202,0)</f>
        <v>0</v>
      </c>
      <c r="AH202" s="143">
        <f t="shared" ref="AH202:AH265" si="85">IF($AB202&lt;&gt;0,I202,0)</f>
        <v>0</v>
      </c>
      <c r="AI202" s="143">
        <f t="shared" si="77"/>
        <v>0</v>
      </c>
      <c r="AJ202" s="143">
        <f>IFERROR(VLOOKUP(F202,資産!$A$5:$G$10000,7,0),0)</f>
        <v>0</v>
      </c>
      <c r="AK202" s="142">
        <f>IF(C202="両替",1,IFERROR(VLOOKUP(L202,マスタ!$J$4:$L$19,2,0),0))</f>
        <v>0</v>
      </c>
      <c r="AL202" s="148">
        <f t="shared" ref="AL202:AL265" si="86">IF($AK202=1,N202*V202*$Y202,0)</f>
        <v>0</v>
      </c>
      <c r="AM202" s="148">
        <f t="shared" ref="AM202:AM265" si="87">IF($AK202=1,O202*W202*$Y202,0)</f>
        <v>0</v>
      </c>
      <c r="AN202" s="148">
        <f t="shared" ref="AN202:AN265" si="88">IF($AK202=1,P202*X202*$Y202,0)</f>
        <v>0</v>
      </c>
      <c r="AO202" s="148">
        <f t="shared" ref="AO202:AO265" si="89">IF(AL202=0,0,AC$4)*N202</f>
        <v>0</v>
      </c>
      <c r="AP202" s="148">
        <f t="shared" ref="AP202:AP265" si="90">IF(AM202=0,0,AD$4)*O202</f>
        <v>0</v>
      </c>
      <c r="AQ202" s="148">
        <f t="shared" ref="AQ202:AQ265" si="91">IF(AN202=0,0,AE$4)*P202</f>
        <v>0</v>
      </c>
      <c r="AR202" s="148">
        <f t="shared" si="78"/>
        <v>0</v>
      </c>
      <c r="AS202" s="148">
        <f t="shared" ref="AS202:AS265" si="92">SUM(AI202,AL202:AN202)</f>
        <v>0</v>
      </c>
      <c r="AT202" s="148">
        <f t="shared" ref="AT202:AT265" si="93">SUM(AJ202,AO202:AQ202,AR202)</f>
        <v>0</v>
      </c>
    </row>
    <row r="203" spans="1:46">
      <c r="A203" s="21">
        <f t="shared" si="79"/>
        <v>195</v>
      </c>
      <c r="B203" s="29"/>
      <c r="C203" s="61"/>
      <c r="D203" s="34">
        <f t="shared" si="71"/>
        <v>0</v>
      </c>
      <c r="E203" s="17"/>
      <c r="F203" s="19"/>
      <c r="G203" s="18"/>
      <c r="H203" s="18"/>
      <c r="I203" s="18"/>
      <c r="J203" s="18"/>
      <c r="K203" s="60">
        <f t="shared" si="72"/>
        <v>0</v>
      </c>
      <c r="L203" s="17"/>
      <c r="M203" s="20">
        <f>IF(U203=0,0,SUM($U$9:U203))</f>
        <v>0</v>
      </c>
      <c r="N203" s="18"/>
      <c r="O203" s="18"/>
      <c r="P203" s="18"/>
      <c r="Q203" s="137">
        <f t="shared" si="73"/>
        <v>0</v>
      </c>
      <c r="R203" s="137">
        <f t="shared" si="74"/>
        <v>0</v>
      </c>
      <c r="S203" s="122"/>
      <c r="T203" s="139">
        <f>IFERROR(VLOOKUP(E203,マスタ!$F$4:$H$19,3,0),0)</f>
        <v>0</v>
      </c>
      <c r="U203" s="139">
        <f>IFERROR(VLOOKUP(L203,マスタ!$J$4:$L$19,3,0),0)</f>
        <v>0</v>
      </c>
      <c r="V203" s="140">
        <f>IFERROR(VLOOKUP($B203,'相場&amp;ウオレット'!$A$4:$H$53,2,0),0)</f>
        <v>0</v>
      </c>
      <c r="W203" s="140">
        <f>IFERROR(VLOOKUP($B203,'相場&amp;ウオレット'!$A$4:$H$53,3,0),0)</f>
        <v>0</v>
      </c>
      <c r="X203" s="140">
        <f>IFERROR(VLOOKUP($B203,'相場&amp;ウオレット'!$A$4:$H$53,4,0),0)</f>
        <v>0</v>
      </c>
      <c r="Y203" s="140">
        <f>IFERROR(VLOOKUP($B203,'相場&amp;ウオレット'!$A$4:$H$53,5,0),0)</f>
        <v>0</v>
      </c>
      <c r="Z203" s="141" t="str">
        <f t="shared" si="75"/>
        <v>_</v>
      </c>
      <c r="AA203" s="142" t="str">
        <f t="shared" si="76"/>
        <v>_</v>
      </c>
      <c r="AB203" s="143">
        <f>IFERROR(IF(C203="両替",1,VLOOKUP(E203,マスタ!$F$4:$G$19,2,0)),0)</f>
        <v>0</v>
      </c>
      <c r="AC203" s="143">
        <f t="shared" si="80"/>
        <v>0</v>
      </c>
      <c r="AD203" s="143">
        <f t="shared" si="81"/>
        <v>0</v>
      </c>
      <c r="AE203" s="143">
        <f t="shared" si="82"/>
        <v>0</v>
      </c>
      <c r="AF203" s="143">
        <f t="shared" si="83"/>
        <v>0</v>
      </c>
      <c r="AG203" s="143">
        <f t="shared" si="84"/>
        <v>0</v>
      </c>
      <c r="AH203" s="143">
        <f t="shared" si="85"/>
        <v>0</v>
      </c>
      <c r="AI203" s="143">
        <f t="shared" si="77"/>
        <v>0</v>
      </c>
      <c r="AJ203" s="143">
        <f>IFERROR(VLOOKUP(F203,資産!$A$5:$G$10000,7,0),0)</f>
        <v>0</v>
      </c>
      <c r="AK203" s="142">
        <f>IF(C203="両替",1,IFERROR(VLOOKUP(L203,マスタ!$J$4:$L$19,2,0),0))</f>
        <v>0</v>
      </c>
      <c r="AL203" s="148">
        <f t="shared" si="86"/>
        <v>0</v>
      </c>
      <c r="AM203" s="148">
        <f t="shared" si="87"/>
        <v>0</v>
      </c>
      <c r="AN203" s="148">
        <f t="shared" si="88"/>
        <v>0</v>
      </c>
      <c r="AO203" s="148">
        <f t="shared" si="89"/>
        <v>0</v>
      </c>
      <c r="AP203" s="148">
        <f t="shared" si="90"/>
        <v>0</v>
      </c>
      <c r="AQ203" s="148">
        <f t="shared" si="91"/>
        <v>0</v>
      </c>
      <c r="AR203" s="148">
        <f t="shared" si="78"/>
        <v>0</v>
      </c>
      <c r="AS203" s="148">
        <f t="shared" si="92"/>
        <v>0</v>
      </c>
      <c r="AT203" s="148">
        <f t="shared" si="93"/>
        <v>0</v>
      </c>
    </row>
    <row r="204" spans="1:46">
      <c r="A204" s="21">
        <f t="shared" si="79"/>
        <v>196</v>
      </c>
      <c r="B204" s="29"/>
      <c r="C204" s="61"/>
      <c r="D204" s="34">
        <f t="shared" si="71"/>
        <v>0</v>
      </c>
      <c r="E204" s="17"/>
      <c r="F204" s="19"/>
      <c r="G204" s="18"/>
      <c r="H204" s="18"/>
      <c r="I204" s="18"/>
      <c r="J204" s="18"/>
      <c r="K204" s="60">
        <f t="shared" si="72"/>
        <v>0</v>
      </c>
      <c r="L204" s="17"/>
      <c r="M204" s="20">
        <f>IF(U204=0,0,SUM($U$9:U204))</f>
        <v>0</v>
      </c>
      <c r="N204" s="18"/>
      <c r="O204" s="18"/>
      <c r="P204" s="18"/>
      <c r="Q204" s="137">
        <f t="shared" si="73"/>
        <v>0</v>
      </c>
      <c r="R204" s="137">
        <f t="shared" si="74"/>
        <v>0</v>
      </c>
      <c r="S204" s="122"/>
      <c r="T204" s="139">
        <f>IFERROR(VLOOKUP(E204,マスタ!$F$4:$H$19,3,0),0)</f>
        <v>0</v>
      </c>
      <c r="U204" s="139">
        <f>IFERROR(VLOOKUP(L204,マスタ!$J$4:$L$19,3,0),0)</f>
        <v>0</v>
      </c>
      <c r="V204" s="140">
        <f>IFERROR(VLOOKUP($B204,'相場&amp;ウオレット'!$A$4:$H$53,2,0),0)</f>
        <v>0</v>
      </c>
      <c r="W204" s="140">
        <f>IFERROR(VLOOKUP($B204,'相場&amp;ウオレット'!$A$4:$H$53,3,0),0)</f>
        <v>0</v>
      </c>
      <c r="X204" s="140">
        <f>IFERROR(VLOOKUP($B204,'相場&amp;ウオレット'!$A$4:$H$53,4,0),0)</f>
        <v>0</v>
      </c>
      <c r="Y204" s="140">
        <f>IFERROR(VLOOKUP($B204,'相場&amp;ウオレット'!$A$4:$H$53,5,0),0)</f>
        <v>0</v>
      </c>
      <c r="Z204" s="141" t="str">
        <f t="shared" si="75"/>
        <v>_</v>
      </c>
      <c r="AA204" s="142" t="str">
        <f t="shared" si="76"/>
        <v>_</v>
      </c>
      <c r="AB204" s="143">
        <f>IFERROR(IF(C204="両替",1,VLOOKUP(E204,マスタ!$F$4:$G$19,2,0)),0)</f>
        <v>0</v>
      </c>
      <c r="AC204" s="143">
        <f t="shared" si="80"/>
        <v>0</v>
      </c>
      <c r="AD204" s="143">
        <f t="shared" si="81"/>
        <v>0</v>
      </c>
      <c r="AE204" s="143">
        <f t="shared" si="82"/>
        <v>0</v>
      </c>
      <c r="AF204" s="143">
        <f t="shared" si="83"/>
        <v>0</v>
      </c>
      <c r="AG204" s="143">
        <f t="shared" si="84"/>
        <v>0</v>
      </c>
      <c r="AH204" s="143">
        <f t="shared" si="85"/>
        <v>0</v>
      </c>
      <c r="AI204" s="143">
        <f t="shared" si="77"/>
        <v>0</v>
      </c>
      <c r="AJ204" s="143">
        <f>IFERROR(VLOOKUP(F204,資産!$A$5:$G$10000,7,0),0)</f>
        <v>0</v>
      </c>
      <c r="AK204" s="142">
        <f>IF(C204="両替",1,IFERROR(VLOOKUP(L204,マスタ!$J$4:$L$19,2,0),0))</f>
        <v>0</v>
      </c>
      <c r="AL204" s="148">
        <f t="shared" si="86"/>
        <v>0</v>
      </c>
      <c r="AM204" s="148">
        <f t="shared" si="87"/>
        <v>0</v>
      </c>
      <c r="AN204" s="148">
        <f t="shared" si="88"/>
        <v>0</v>
      </c>
      <c r="AO204" s="148">
        <f t="shared" si="89"/>
        <v>0</v>
      </c>
      <c r="AP204" s="148">
        <f t="shared" si="90"/>
        <v>0</v>
      </c>
      <c r="AQ204" s="148">
        <f t="shared" si="91"/>
        <v>0</v>
      </c>
      <c r="AR204" s="148">
        <f t="shared" si="78"/>
        <v>0</v>
      </c>
      <c r="AS204" s="148">
        <f t="shared" si="92"/>
        <v>0</v>
      </c>
      <c r="AT204" s="148">
        <f t="shared" si="93"/>
        <v>0</v>
      </c>
    </row>
    <row r="205" spans="1:46">
      <c r="A205" s="21">
        <f t="shared" si="79"/>
        <v>197</v>
      </c>
      <c r="B205" s="29"/>
      <c r="C205" s="61"/>
      <c r="D205" s="34">
        <f t="shared" si="71"/>
        <v>0</v>
      </c>
      <c r="E205" s="17"/>
      <c r="F205" s="19"/>
      <c r="G205" s="18"/>
      <c r="H205" s="18"/>
      <c r="I205" s="18"/>
      <c r="J205" s="18"/>
      <c r="K205" s="60">
        <f t="shared" si="72"/>
        <v>0</v>
      </c>
      <c r="L205" s="17"/>
      <c r="M205" s="20">
        <f>IF(U205=0,0,SUM($U$9:U205))</f>
        <v>0</v>
      </c>
      <c r="N205" s="18"/>
      <c r="O205" s="18"/>
      <c r="P205" s="18"/>
      <c r="Q205" s="137">
        <f t="shared" si="73"/>
        <v>0</v>
      </c>
      <c r="R205" s="137">
        <f t="shared" si="74"/>
        <v>0</v>
      </c>
      <c r="S205" s="122"/>
      <c r="T205" s="139">
        <f>IFERROR(VLOOKUP(E205,マスタ!$F$4:$H$19,3,0),0)</f>
        <v>0</v>
      </c>
      <c r="U205" s="139">
        <f>IFERROR(VLOOKUP(L205,マスタ!$J$4:$L$19,3,0),0)</f>
        <v>0</v>
      </c>
      <c r="V205" s="140">
        <f>IFERROR(VLOOKUP($B205,'相場&amp;ウオレット'!$A$4:$H$53,2,0),0)</f>
        <v>0</v>
      </c>
      <c r="W205" s="140">
        <f>IFERROR(VLOOKUP($B205,'相場&amp;ウオレット'!$A$4:$H$53,3,0),0)</f>
        <v>0</v>
      </c>
      <c r="X205" s="140">
        <f>IFERROR(VLOOKUP($B205,'相場&amp;ウオレット'!$A$4:$H$53,4,0),0)</f>
        <v>0</v>
      </c>
      <c r="Y205" s="140">
        <f>IFERROR(VLOOKUP($B205,'相場&amp;ウオレット'!$A$4:$H$53,5,0),0)</f>
        <v>0</v>
      </c>
      <c r="Z205" s="141" t="str">
        <f t="shared" si="75"/>
        <v>_</v>
      </c>
      <c r="AA205" s="142" t="str">
        <f t="shared" si="76"/>
        <v>_</v>
      </c>
      <c r="AB205" s="143">
        <f>IFERROR(IF(C205="両替",1,VLOOKUP(E205,マスタ!$F$4:$G$19,2,0)),0)</f>
        <v>0</v>
      </c>
      <c r="AC205" s="143">
        <f t="shared" si="80"/>
        <v>0</v>
      </c>
      <c r="AD205" s="143">
        <f t="shared" si="81"/>
        <v>0</v>
      </c>
      <c r="AE205" s="143">
        <f t="shared" si="82"/>
        <v>0</v>
      </c>
      <c r="AF205" s="143">
        <f t="shared" si="83"/>
        <v>0</v>
      </c>
      <c r="AG205" s="143">
        <f t="shared" si="84"/>
        <v>0</v>
      </c>
      <c r="AH205" s="143">
        <f t="shared" si="85"/>
        <v>0</v>
      </c>
      <c r="AI205" s="143">
        <f t="shared" si="77"/>
        <v>0</v>
      </c>
      <c r="AJ205" s="143">
        <f>IFERROR(VLOOKUP(F205,資産!$A$5:$G$10000,7,0),0)</f>
        <v>0</v>
      </c>
      <c r="AK205" s="142">
        <f>IF(C205="両替",1,IFERROR(VLOOKUP(L205,マスタ!$J$4:$L$19,2,0),0))</f>
        <v>0</v>
      </c>
      <c r="AL205" s="148">
        <f t="shared" si="86"/>
        <v>0</v>
      </c>
      <c r="AM205" s="148">
        <f t="shared" si="87"/>
        <v>0</v>
      </c>
      <c r="AN205" s="148">
        <f t="shared" si="88"/>
        <v>0</v>
      </c>
      <c r="AO205" s="148">
        <f t="shared" si="89"/>
        <v>0</v>
      </c>
      <c r="AP205" s="148">
        <f t="shared" si="90"/>
        <v>0</v>
      </c>
      <c r="AQ205" s="148">
        <f t="shared" si="91"/>
        <v>0</v>
      </c>
      <c r="AR205" s="148">
        <f t="shared" si="78"/>
        <v>0</v>
      </c>
      <c r="AS205" s="148">
        <f t="shared" si="92"/>
        <v>0</v>
      </c>
      <c r="AT205" s="148">
        <f t="shared" si="93"/>
        <v>0</v>
      </c>
    </row>
    <row r="206" spans="1:46">
      <c r="A206" s="21">
        <f t="shared" si="79"/>
        <v>198</v>
      </c>
      <c r="B206" s="29"/>
      <c r="C206" s="61"/>
      <c r="D206" s="34">
        <f t="shared" si="71"/>
        <v>0</v>
      </c>
      <c r="E206" s="17"/>
      <c r="F206" s="19"/>
      <c r="G206" s="18"/>
      <c r="H206" s="18"/>
      <c r="I206" s="18"/>
      <c r="J206" s="18"/>
      <c r="K206" s="60">
        <f t="shared" si="72"/>
        <v>0</v>
      </c>
      <c r="L206" s="17"/>
      <c r="M206" s="20">
        <f>IF(U206=0,0,SUM($U$9:U206))</f>
        <v>0</v>
      </c>
      <c r="N206" s="18"/>
      <c r="O206" s="18"/>
      <c r="P206" s="18"/>
      <c r="Q206" s="137">
        <f t="shared" si="73"/>
        <v>0</v>
      </c>
      <c r="R206" s="137">
        <f t="shared" si="74"/>
        <v>0</v>
      </c>
      <c r="S206" s="122"/>
      <c r="T206" s="139">
        <f>IFERROR(VLOOKUP(E206,マスタ!$F$4:$H$19,3,0),0)</f>
        <v>0</v>
      </c>
      <c r="U206" s="139">
        <f>IFERROR(VLOOKUP(L206,マスタ!$J$4:$L$19,3,0),0)</f>
        <v>0</v>
      </c>
      <c r="V206" s="140">
        <f>IFERROR(VLOOKUP($B206,'相場&amp;ウオレット'!$A$4:$H$53,2,0),0)</f>
        <v>0</v>
      </c>
      <c r="W206" s="140">
        <f>IFERROR(VLOOKUP($B206,'相場&amp;ウオレット'!$A$4:$H$53,3,0),0)</f>
        <v>0</v>
      </c>
      <c r="X206" s="140">
        <f>IFERROR(VLOOKUP($B206,'相場&amp;ウオレット'!$A$4:$H$53,4,0),0)</f>
        <v>0</v>
      </c>
      <c r="Y206" s="140">
        <f>IFERROR(VLOOKUP($B206,'相場&amp;ウオレット'!$A$4:$H$53,5,0),0)</f>
        <v>0</v>
      </c>
      <c r="Z206" s="141" t="str">
        <f t="shared" si="75"/>
        <v>_</v>
      </c>
      <c r="AA206" s="142" t="str">
        <f t="shared" si="76"/>
        <v>_</v>
      </c>
      <c r="AB206" s="143">
        <f>IFERROR(IF(C206="両替",1,VLOOKUP(E206,マスタ!$F$4:$G$19,2,0)),0)</f>
        <v>0</v>
      </c>
      <c r="AC206" s="143">
        <f t="shared" si="80"/>
        <v>0</v>
      </c>
      <c r="AD206" s="143">
        <f t="shared" si="81"/>
        <v>0</v>
      </c>
      <c r="AE206" s="143">
        <f t="shared" si="82"/>
        <v>0</v>
      </c>
      <c r="AF206" s="143">
        <f t="shared" si="83"/>
        <v>0</v>
      </c>
      <c r="AG206" s="143">
        <f t="shared" si="84"/>
        <v>0</v>
      </c>
      <c r="AH206" s="143">
        <f t="shared" si="85"/>
        <v>0</v>
      </c>
      <c r="AI206" s="143">
        <f t="shared" si="77"/>
        <v>0</v>
      </c>
      <c r="AJ206" s="143">
        <f>IFERROR(VLOOKUP(F206,資産!$A$5:$G$10000,7,0),0)</f>
        <v>0</v>
      </c>
      <c r="AK206" s="142">
        <f>IF(C206="両替",1,IFERROR(VLOOKUP(L206,マスタ!$J$4:$L$19,2,0),0))</f>
        <v>0</v>
      </c>
      <c r="AL206" s="148">
        <f t="shared" si="86"/>
        <v>0</v>
      </c>
      <c r="AM206" s="148">
        <f t="shared" si="87"/>
        <v>0</v>
      </c>
      <c r="AN206" s="148">
        <f t="shared" si="88"/>
        <v>0</v>
      </c>
      <c r="AO206" s="148">
        <f t="shared" si="89"/>
        <v>0</v>
      </c>
      <c r="AP206" s="148">
        <f t="shared" si="90"/>
        <v>0</v>
      </c>
      <c r="AQ206" s="148">
        <f t="shared" si="91"/>
        <v>0</v>
      </c>
      <c r="AR206" s="148">
        <f t="shared" si="78"/>
        <v>0</v>
      </c>
      <c r="AS206" s="148">
        <f t="shared" si="92"/>
        <v>0</v>
      </c>
      <c r="AT206" s="148">
        <f t="shared" si="93"/>
        <v>0</v>
      </c>
    </row>
    <row r="207" spans="1:46">
      <c r="A207" s="21">
        <f t="shared" si="79"/>
        <v>199</v>
      </c>
      <c r="B207" s="29"/>
      <c r="C207" s="61"/>
      <c r="D207" s="34">
        <f t="shared" si="71"/>
        <v>0</v>
      </c>
      <c r="E207" s="17"/>
      <c r="F207" s="19"/>
      <c r="G207" s="18"/>
      <c r="H207" s="18"/>
      <c r="I207" s="18"/>
      <c r="J207" s="18"/>
      <c r="K207" s="60">
        <f t="shared" si="72"/>
        <v>0</v>
      </c>
      <c r="L207" s="17"/>
      <c r="M207" s="20">
        <f>IF(U207=0,0,SUM($U$9:U207))</f>
        <v>0</v>
      </c>
      <c r="N207" s="18"/>
      <c r="O207" s="18"/>
      <c r="P207" s="18"/>
      <c r="Q207" s="137">
        <f t="shared" si="73"/>
        <v>0</v>
      </c>
      <c r="R207" s="137">
        <f t="shared" si="74"/>
        <v>0</v>
      </c>
      <c r="S207" s="122"/>
      <c r="T207" s="139">
        <f>IFERROR(VLOOKUP(E207,マスタ!$F$4:$H$19,3,0),0)</f>
        <v>0</v>
      </c>
      <c r="U207" s="139">
        <f>IFERROR(VLOOKUP(L207,マスタ!$J$4:$L$19,3,0),0)</f>
        <v>0</v>
      </c>
      <c r="V207" s="140">
        <f>IFERROR(VLOOKUP($B207,'相場&amp;ウオレット'!$A$4:$H$53,2,0),0)</f>
        <v>0</v>
      </c>
      <c r="W207" s="140">
        <f>IFERROR(VLOOKUP($B207,'相場&amp;ウオレット'!$A$4:$H$53,3,0),0)</f>
        <v>0</v>
      </c>
      <c r="X207" s="140">
        <f>IFERROR(VLOOKUP($B207,'相場&amp;ウオレット'!$A$4:$H$53,4,0),0)</f>
        <v>0</v>
      </c>
      <c r="Y207" s="140">
        <f>IFERROR(VLOOKUP($B207,'相場&amp;ウオレット'!$A$4:$H$53,5,0),0)</f>
        <v>0</v>
      </c>
      <c r="Z207" s="141" t="str">
        <f t="shared" si="75"/>
        <v>_</v>
      </c>
      <c r="AA207" s="142" t="str">
        <f t="shared" si="76"/>
        <v>_</v>
      </c>
      <c r="AB207" s="143">
        <f>IFERROR(IF(C207="両替",1,VLOOKUP(E207,マスタ!$F$4:$G$19,2,0)),0)</f>
        <v>0</v>
      </c>
      <c r="AC207" s="143">
        <f t="shared" si="80"/>
        <v>0</v>
      </c>
      <c r="AD207" s="143">
        <f t="shared" si="81"/>
        <v>0</v>
      </c>
      <c r="AE207" s="143">
        <f t="shared" si="82"/>
        <v>0</v>
      </c>
      <c r="AF207" s="143">
        <f t="shared" si="83"/>
        <v>0</v>
      </c>
      <c r="AG207" s="143">
        <f t="shared" si="84"/>
        <v>0</v>
      </c>
      <c r="AH207" s="143">
        <f t="shared" si="85"/>
        <v>0</v>
      </c>
      <c r="AI207" s="143">
        <f t="shared" si="77"/>
        <v>0</v>
      </c>
      <c r="AJ207" s="143">
        <f>IFERROR(VLOOKUP(F207,資産!$A$5:$G$10000,7,0),0)</f>
        <v>0</v>
      </c>
      <c r="AK207" s="142">
        <f>IF(C207="両替",1,IFERROR(VLOOKUP(L207,マスタ!$J$4:$L$19,2,0),0))</f>
        <v>0</v>
      </c>
      <c r="AL207" s="148">
        <f t="shared" si="86"/>
        <v>0</v>
      </c>
      <c r="AM207" s="148">
        <f t="shared" si="87"/>
        <v>0</v>
      </c>
      <c r="AN207" s="148">
        <f t="shared" si="88"/>
        <v>0</v>
      </c>
      <c r="AO207" s="148">
        <f t="shared" si="89"/>
        <v>0</v>
      </c>
      <c r="AP207" s="148">
        <f t="shared" si="90"/>
        <v>0</v>
      </c>
      <c r="AQ207" s="148">
        <f t="shared" si="91"/>
        <v>0</v>
      </c>
      <c r="AR207" s="148">
        <f t="shared" si="78"/>
        <v>0</v>
      </c>
      <c r="AS207" s="148">
        <f t="shared" si="92"/>
        <v>0</v>
      </c>
      <c r="AT207" s="148">
        <f t="shared" si="93"/>
        <v>0</v>
      </c>
    </row>
    <row r="208" spans="1:46">
      <c r="A208" s="21">
        <f t="shared" si="79"/>
        <v>200</v>
      </c>
      <c r="B208" s="29"/>
      <c r="C208" s="61"/>
      <c r="D208" s="34">
        <f t="shared" si="71"/>
        <v>0</v>
      </c>
      <c r="E208" s="17"/>
      <c r="F208" s="19"/>
      <c r="G208" s="18"/>
      <c r="H208" s="18"/>
      <c r="I208" s="18"/>
      <c r="J208" s="18"/>
      <c r="K208" s="60">
        <f t="shared" si="72"/>
        <v>0</v>
      </c>
      <c r="L208" s="17"/>
      <c r="M208" s="20">
        <f>IF(U208=0,0,SUM($U$9:U208))</f>
        <v>0</v>
      </c>
      <c r="N208" s="18"/>
      <c r="O208" s="18"/>
      <c r="P208" s="18"/>
      <c r="Q208" s="137">
        <f t="shared" si="73"/>
        <v>0</v>
      </c>
      <c r="R208" s="137">
        <f t="shared" si="74"/>
        <v>0</v>
      </c>
      <c r="S208" s="122"/>
      <c r="T208" s="139">
        <f>IFERROR(VLOOKUP(E208,マスタ!$F$4:$H$19,3,0),0)</f>
        <v>0</v>
      </c>
      <c r="U208" s="139">
        <f>IFERROR(VLOOKUP(L208,マスタ!$J$4:$L$19,3,0),0)</f>
        <v>0</v>
      </c>
      <c r="V208" s="140">
        <f>IFERROR(VLOOKUP($B208,'相場&amp;ウオレット'!$A$4:$H$53,2,0),0)</f>
        <v>0</v>
      </c>
      <c r="W208" s="140">
        <f>IFERROR(VLOOKUP($B208,'相場&amp;ウオレット'!$A$4:$H$53,3,0),0)</f>
        <v>0</v>
      </c>
      <c r="X208" s="140">
        <f>IFERROR(VLOOKUP($B208,'相場&amp;ウオレット'!$A$4:$H$53,4,0),0)</f>
        <v>0</v>
      </c>
      <c r="Y208" s="140">
        <f>IFERROR(VLOOKUP($B208,'相場&amp;ウオレット'!$A$4:$H$53,5,0),0)</f>
        <v>0</v>
      </c>
      <c r="Z208" s="141" t="str">
        <f t="shared" si="75"/>
        <v>_</v>
      </c>
      <c r="AA208" s="142" t="str">
        <f t="shared" si="76"/>
        <v>_</v>
      </c>
      <c r="AB208" s="143">
        <f>IFERROR(IF(C208="両替",1,VLOOKUP(E208,マスタ!$F$4:$G$19,2,0)),0)</f>
        <v>0</v>
      </c>
      <c r="AC208" s="143">
        <f t="shared" si="80"/>
        <v>0</v>
      </c>
      <c r="AD208" s="143">
        <f t="shared" si="81"/>
        <v>0</v>
      </c>
      <c r="AE208" s="143">
        <f t="shared" si="82"/>
        <v>0</v>
      </c>
      <c r="AF208" s="143">
        <f t="shared" si="83"/>
        <v>0</v>
      </c>
      <c r="AG208" s="143">
        <f t="shared" si="84"/>
        <v>0</v>
      </c>
      <c r="AH208" s="143">
        <f t="shared" si="85"/>
        <v>0</v>
      </c>
      <c r="AI208" s="143">
        <f t="shared" si="77"/>
        <v>0</v>
      </c>
      <c r="AJ208" s="143">
        <f>IFERROR(VLOOKUP(F208,資産!$A$5:$G$10000,7,0),0)</f>
        <v>0</v>
      </c>
      <c r="AK208" s="142">
        <f>IF(C208="両替",1,IFERROR(VLOOKUP(L208,マスタ!$J$4:$L$19,2,0),0))</f>
        <v>0</v>
      </c>
      <c r="AL208" s="148">
        <f t="shared" si="86"/>
        <v>0</v>
      </c>
      <c r="AM208" s="148">
        <f t="shared" si="87"/>
        <v>0</v>
      </c>
      <c r="AN208" s="148">
        <f t="shared" si="88"/>
        <v>0</v>
      </c>
      <c r="AO208" s="148">
        <f t="shared" si="89"/>
        <v>0</v>
      </c>
      <c r="AP208" s="148">
        <f t="shared" si="90"/>
        <v>0</v>
      </c>
      <c r="AQ208" s="148">
        <f t="shared" si="91"/>
        <v>0</v>
      </c>
      <c r="AR208" s="148">
        <f t="shared" si="78"/>
        <v>0</v>
      </c>
      <c r="AS208" s="148">
        <f t="shared" si="92"/>
        <v>0</v>
      </c>
      <c r="AT208" s="148">
        <f t="shared" si="93"/>
        <v>0</v>
      </c>
    </row>
    <row r="209" spans="1:46">
      <c r="A209" s="21">
        <f t="shared" si="79"/>
        <v>201</v>
      </c>
      <c r="B209" s="29"/>
      <c r="C209" s="61"/>
      <c r="D209" s="34">
        <f t="shared" si="71"/>
        <v>0</v>
      </c>
      <c r="E209" s="17"/>
      <c r="F209" s="19"/>
      <c r="G209" s="18"/>
      <c r="H209" s="18"/>
      <c r="I209" s="18"/>
      <c r="J209" s="18"/>
      <c r="K209" s="60">
        <f t="shared" si="72"/>
        <v>0</v>
      </c>
      <c r="L209" s="17"/>
      <c r="M209" s="20">
        <f>IF(U209=0,0,SUM($U$9:U209))</f>
        <v>0</v>
      </c>
      <c r="N209" s="18"/>
      <c r="O209" s="18"/>
      <c r="P209" s="18"/>
      <c r="Q209" s="137">
        <f t="shared" si="73"/>
        <v>0</v>
      </c>
      <c r="R209" s="137">
        <f t="shared" si="74"/>
        <v>0</v>
      </c>
      <c r="S209" s="122"/>
      <c r="T209" s="139">
        <f>IFERROR(VLOOKUP(E209,マスタ!$F$4:$H$19,3,0),0)</f>
        <v>0</v>
      </c>
      <c r="U209" s="139">
        <f>IFERROR(VLOOKUP(L209,マスタ!$J$4:$L$19,3,0),0)</f>
        <v>0</v>
      </c>
      <c r="V209" s="140">
        <f>IFERROR(VLOOKUP($B209,'相場&amp;ウオレット'!$A$4:$H$53,2,0),0)</f>
        <v>0</v>
      </c>
      <c r="W209" s="140">
        <f>IFERROR(VLOOKUP($B209,'相場&amp;ウオレット'!$A$4:$H$53,3,0),0)</f>
        <v>0</v>
      </c>
      <c r="X209" s="140">
        <f>IFERROR(VLOOKUP($B209,'相場&amp;ウオレット'!$A$4:$H$53,4,0),0)</f>
        <v>0</v>
      </c>
      <c r="Y209" s="140">
        <f>IFERROR(VLOOKUP($B209,'相場&amp;ウオレット'!$A$4:$H$53,5,0),0)</f>
        <v>0</v>
      </c>
      <c r="Z209" s="141" t="str">
        <f t="shared" si="75"/>
        <v>_</v>
      </c>
      <c r="AA209" s="142" t="str">
        <f t="shared" si="76"/>
        <v>_</v>
      </c>
      <c r="AB209" s="143">
        <f>IFERROR(IF(C209="両替",1,VLOOKUP(E209,マスタ!$F$4:$G$19,2,0)),0)</f>
        <v>0</v>
      </c>
      <c r="AC209" s="143">
        <f t="shared" si="80"/>
        <v>0</v>
      </c>
      <c r="AD209" s="143">
        <f t="shared" si="81"/>
        <v>0</v>
      </c>
      <c r="AE209" s="143">
        <f t="shared" si="82"/>
        <v>0</v>
      </c>
      <c r="AF209" s="143">
        <f t="shared" si="83"/>
        <v>0</v>
      </c>
      <c r="AG209" s="143">
        <f t="shared" si="84"/>
        <v>0</v>
      </c>
      <c r="AH209" s="143">
        <f t="shared" si="85"/>
        <v>0</v>
      </c>
      <c r="AI209" s="143">
        <f t="shared" si="77"/>
        <v>0</v>
      </c>
      <c r="AJ209" s="143">
        <f>IFERROR(VLOOKUP(F209,資産!$A$5:$G$10000,7,0),0)</f>
        <v>0</v>
      </c>
      <c r="AK209" s="142">
        <f>IF(C209="両替",1,IFERROR(VLOOKUP(L209,マスタ!$J$4:$L$19,2,0),0))</f>
        <v>0</v>
      </c>
      <c r="AL209" s="148">
        <f t="shared" si="86"/>
        <v>0</v>
      </c>
      <c r="AM209" s="148">
        <f t="shared" si="87"/>
        <v>0</v>
      </c>
      <c r="AN209" s="148">
        <f t="shared" si="88"/>
        <v>0</v>
      </c>
      <c r="AO209" s="148">
        <f t="shared" si="89"/>
        <v>0</v>
      </c>
      <c r="AP209" s="148">
        <f t="shared" si="90"/>
        <v>0</v>
      </c>
      <c r="AQ209" s="148">
        <f t="shared" si="91"/>
        <v>0</v>
      </c>
      <c r="AR209" s="148">
        <f t="shared" si="78"/>
        <v>0</v>
      </c>
      <c r="AS209" s="148">
        <f t="shared" si="92"/>
        <v>0</v>
      </c>
      <c r="AT209" s="148">
        <f t="shared" si="93"/>
        <v>0</v>
      </c>
    </row>
    <row r="210" spans="1:46">
      <c r="A210" s="21">
        <f t="shared" si="79"/>
        <v>202</v>
      </c>
      <c r="B210" s="29"/>
      <c r="C210" s="61"/>
      <c r="D210" s="34">
        <f t="shared" si="71"/>
        <v>0</v>
      </c>
      <c r="E210" s="17"/>
      <c r="F210" s="19"/>
      <c r="G210" s="18"/>
      <c r="H210" s="18"/>
      <c r="I210" s="18"/>
      <c r="J210" s="18"/>
      <c r="K210" s="60">
        <f t="shared" si="72"/>
        <v>0</v>
      </c>
      <c r="L210" s="17"/>
      <c r="M210" s="20">
        <f>IF(U210=0,0,SUM($U$9:U210))</f>
        <v>0</v>
      </c>
      <c r="N210" s="18"/>
      <c r="O210" s="18"/>
      <c r="P210" s="18"/>
      <c r="Q210" s="137">
        <f t="shared" si="73"/>
        <v>0</v>
      </c>
      <c r="R210" s="137">
        <f t="shared" si="74"/>
        <v>0</v>
      </c>
      <c r="S210" s="122"/>
      <c r="T210" s="139">
        <f>IFERROR(VLOOKUP(E210,マスタ!$F$4:$H$19,3,0),0)</f>
        <v>0</v>
      </c>
      <c r="U210" s="139">
        <f>IFERROR(VLOOKUP(L210,マスタ!$J$4:$L$19,3,0),0)</f>
        <v>0</v>
      </c>
      <c r="V210" s="140">
        <f>IFERROR(VLOOKUP($B210,'相場&amp;ウオレット'!$A$4:$H$53,2,0),0)</f>
        <v>0</v>
      </c>
      <c r="W210" s="140">
        <f>IFERROR(VLOOKUP($B210,'相場&amp;ウオレット'!$A$4:$H$53,3,0),0)</f>
        <v>0</v>
      </c>
      <c r="X210" s="140">
        <f>IFERROR(VLOOKUP($B210,'相場&amp;ウオレット'!$A$4:$H$53,4,0),0)</f>
        <v>0</v>
      </c>
      <c r="Y210" s="140">
        <f>IFERROR(VLOOKUP($B210,'相場&amp;ウオレット'!$A$4:$H$53,5,0),0)</f>
        <v>0</v>
      </c>
      <c r="Z210" s="141" t="str">
        <f t="shared" si="75"/>
        <v>_</v>
      </c>
      <c r="AA210" s="142" t="str">
        <f t="shared" si="76"/>
        <v>_</v>
      </c>
      <c r="AB210" s="143">
        <f>IFERROR(IF(C210="両替",1,VLOOKUP(E210,マスタ!$F$4:$G$19,2,0)),0)</f>
        <v>0</v>
      </c>
      <c r="AC210" s="143">
        <f t="shared" si="80"/>
        <v>0</v>
      </c>
      <c r="AD210" s="143">
        <f t="shared" si="81"/>
        <v>0</v>
      </c>
      <c r="AE210" s="143">
        <f t="shared" si="82"/>
        <v>0</v>
      </c>
      <c r="AF210" s="143">
        <f t="shared" si="83"/>
        <v>0</v>
      </c>
      <c r="AG210" s="143">
        <f t="shared" si="84"/>
        <v>0</v>
      </c>
      <c r="AH210" s="143">
        <f t="shared" si="85"/>
        <v>0</v>
      </c>
      <c r="AI210" s="143">
        <f t="shared" si="77"/>
        <v>0</v>
      </c>
      <c r="AJ210" s="143">
        <f>IFERROR(VLOOKUP(F210,資産!$A$5:$G$10000,7,0),0)</f>
        <v>0</v>
      </c>
      <c r="AK210" s="142">
        <f>IF(C210="両替",1,IFERROR(VLOOKUP(L210,マスタ!$J$4:$L$19,2,0),0))</f>
        <v>0</v>
      </c>
      <c r="AL210" s="148">
        <f t="shared" si="86"/>
        <v>0</v>
      </c>
      <c r="AM210" s="148">
        <f t="shared" si="87"/>
        <v>0</v>
      </c>
      <c r="AN210" s="148">
        <f t="shared" si="88"/>
        <v>0</v>
      </c>
      <c r="AO210" s="148">
        <f t="shared" si="89"/>
        <v>0</v>
      </c>
      <c r="AP210" s="148">
        <f t="shared" si="90"/>
        <v>0</v>
      </c>
      <c r="AQ210" s="148">
        <f t="shared" si="91"/>
        <v>0</v>
      </c>
      <c r="AR210" s="148">
        <f t="shared" si="78"/>
        <v>0</v>
      </c>
      <c r="AS210" s="148">
        <f t="shared" si="92"/>
        <v>0</v>
      </c>
      <c r="AT210" s="148">
        <f t="shared" si="93"/>
        <v>0</v>
      </c>
    </row>
    <row r="211" spans="1:46">
      <c r="A211" s="21">
        <f t="shared" si="79"/>
        <v>203</v>
      </c>
      <c r="B211" s="29"/>
      <c r="C211" s="61"/>
      <c r="D211" s="34">
        <f t="shared" si="71"/>
        <v>0</v>
      </c>
      <c r="E211" s="17"/>
      <c r="F211" s="19"/>
      <c r="G211" s="18"/>
      <c r="H211" s="18"/>
      <c r="I211" s="18"/>
      <c r="J211" s="18"/>
      <c r="K211" s="60">
        <f t="shared" si="72"/>
        <v>0</v>
      </c>
      <c r="L211" s="17"/>
      <c r="M211" s="20">
        <f>IF(U211=0,0,SUM($U$9:U211))</f>
        <v>0</v>
      </c>
      <c r="N211" s="18"/>
      <c r="O211" s="18"/>
      <c r="P211" s="18"/>
      <c r="Q211" s="137">
        <f t="shared" si="73"/>
        <v>0</v>
      </c>
      <c r="R211" s="137">
        <f t="shared" si="74"/>
        <v>0</v>
      </c>
      <c r="S211" s="122"/>
      <c r="T211" s="139">
        <f>IFERROR(VLOOKUP(E211,マスタ!$F$4:$H$19,3,0),0)</f>
        <v>0</v>
      </c>
      <c r="U211" s="139">
        <f>IFERROR(VLOOKUP(L211,マスタ!$J$4:$L$19,3,0),0)</f>
        <v>0</v>
      </c>
      <c r="V211" s="140">
        <f>IFERROR(VLOOKUP($B211,'相場&amp;ウオレット'!$A$4:$H$53,2,0),0)</f>
        <v>0</v>
      </c>
      <c r="W211" s="140">
        <f>IFERROR(VLOOKUP($B211,'相場&amp;ウオレット'!$A$4:$H$53,3,0),0)</f>
        <v>0</v>
      </c>
      <c r="X211" s="140">
        <f>IFERROR(VLOOKUP($B211,'相場&amp;ウオレット'!$A$4:$H$53,4,0),0)</f>
        <v>0</v>
      </c>
      <c r="Y211" s="140">
        <f>IFERROR(VLOOKUP($B211,'相場&amp;ウオレット'!$A$4:$H$53,5,0),0)</f>
        <v>0</v>
      </c>
      <c r="Z211" s="141" t="str">
        <f t="shared" si="75"/>
        <v>_</v>
      </c>
      <c r="AA211" s="142" t="str">
        <f t="shared" si="76"/>
        <v>_</v>
      </c>
      <c r="AB211" s="143">
        <f>IFERROR(IF(C211="両替",1,VLOOKUP(E211,マスタ!$F$4:$G$19,2,0)),0)</f>
        <v>0</v>
      </c>
      <c r="AC211" s="143">
        <f t="shared" si="80"/>
        <v>0</v>
      </c>
      <c r="AD211" s="143">
        <f t="shared" si="81"/>
        <v>0</v>
      </c>
      <c r="AE211" s="143">
        <f t="shared" si="82"/>
        <v>0</v>
      </c>
      <c r="AF211" s="143">
        <f t="shared" si="83"/>
        <v>0</v>
      </c>
      <c r="AG211" s="143">
        <f t="shared" si="84"/>
        <v>0</v>
      </c>
      <c r="AH211" s="143">
        <f t="shared" si="85"/>
        <v>0</v>
      </c>
      <c r="AI211" s="143">
        <f t="shared" si="77"/>
        <v>0</v>
      </c>
      <c r="AJ211" s="143">
        <f>IFERROR(VLOOKUP(F211,資産!$A$5:$G$10000,7,0),0)</f>
        <v>0</v>
      </c>
      <c r="AK211" s="142">
        <f>IF(C211="両替",1,IFERROR(VLOOKUP(L211,マスタ!$J$4:$L$19,2,0),0))</f>
        <v>0</v>
      </c>
      <c r="AL211" s="148">
        <f t="shared" si="86"/>
        <v>0</v>
      </c>
      <c r="AM211" s="148">
        <f t="shared" si="87"/>
        <v>0</v>
      </c>
      <c r="AN211" s="148">
        <f t="shared" si="88"/>
        <v>0</v>
      </c>
      <c r="AO211" s="148">
        <f t="shared" si="89"/>
        <v>0</v>
      </c>
      <c r="AP211" s="148">
        <f t="shared" si="90"/>
        <v>0</v>
      </c>
      <c r="AQ211" s="148">
        <f t="shared" si="91"/>
        <v>0</v>
      </c>
      <c r="AR211" s="148">
        <f t="shared" si="78"/>
        <v>0</v>
      </c>
      <c r="AS211" s="148">
        <f t="shared" si="92"/>
        <v>0</v>
      </c>
      <c r="AT211" s="148">
        <f t="shared" si="93"/>
        <v>0</v>
      </c>
    </row>
    <row r="212" spans="1:46">
      <c r="A212" s="21">
        <f t="shared" si="79"/>
        <v>204</v>
      </c>
      <c r="B212" s="29"/>
      <c r="C212" s="61"/>
      <c r="D212" s="34">
        <f t="shared" si="71"/>
        <v>0</v>
      </c>
      <c r="E212" s="17"/>
      <c r="F212" s="19"/>
      <c r="G212" s="18"/>
      <c r="H212" s="18"/>
      <c r="I212" s="18"/>
      <c r="J212" s="18"/>
      <c r="K212" s="60">
        <f t="shared" si="72"/>
        <v>0</v>
      </c>
      <c r="L212" s="17"/>
      <c r="M212" s="20">
        <f>IF(U212=0,0,SUM($U$9:U212))</f>
        <v>0</v>
      </c>
      <c r="N212" s="18"/>
      <c r="O212" s="18"/>
      <c r="P212" s="18"/>
      <c r="Q212" s="137">
        <f t="shared" si="73"/>
        <v>0</v>
      </c>
      <c r="R212" s="137">
        <f t="shared" si="74"/>
        <v>0</v>
      </c>
      <c r="S212" s="122"/>
      <c r="T212" s="139">
        <f>IFERROR(VLOOKUP(E212,マスタ!$F$4:$H$19,3,0),0)</f>
        <v>0</v>
      </c>
      <c r="U212" s="139">
        <f>IFERROR(VLOOKUP(L212,マスタ!$J$4:$L$19,3,0),0)</f>
        <v>0</v>
      </c>
      <c r="V212" s="140">
        <f>IFERROR(VLOOKUP($B212,'相場&amp;ウオレット'!$A$4:$H$53,2,0),0)</f>
        <v>0</v>
      </c>
      <c r="W212" s="140">
        <f>IFERROR(VLOOKUP($B212,'相場&amp;ウオレット'!$A$4:$H$53,3,0),0)</f>
        <v>0</v>
      </c>
      <c r="X212" s="140">
        <f>IFERROR(VLOOKUP($B212,'相場&amp;ウオレット'!$A$4:$H$53,4,0),0)</f>
        <v>0</v>
      </c>
      <c r="Y212" s="140">
        <f>IFERROR(VLOOKUP($B212,'相場&amp;ウオレット'!$A$4:$H$53,5,0),0)</f>
        <v>0</v>
      </c>
      <c r="Z212" s="141" t="str">
        <f t="shared" si="75"/>
        <v>_</v>
      </c>
      <c r="AA212" s="142" t="str">
        <f t="shared" si="76"/>
        <v>_</v>
      </c>
      <c r="AB212" s="143">
        <f>IFERROR(IF(C212="両替",1,VLOOKUP(E212,マスタ!$F$4:$G$19,2,0)),0)</f>
        <v>0</v>
      </c>
      <c r="AC212" s="143">
        <f t="shared" si="80"/>
        <v>0</v>
      </c>
      <c r="AD212" s="143">
        <f t="shared" si="81"/>
        <v>0</v>
      </c>
      <c r="AE212" s="143">
        <f t="shared" si="82"/>
        <v>0</v>
      </c>
      <c r="AF212" s="143">
        <f t="shared" si="83"/>
        <v>0</v>
      </c>
      <c r="AG212" s="143">
        <f t="shared" si="84"/>
        <v>0</v>
      </c>
      <c r="AH212" s="143">
        <f t="shared" si="85"/>
        <v>0</v>
      </c>
      <c r="AI212" s="143">
        <f t="shared" si="77"/>
        <v>0</v>
      </c>
      <c r="AJ212" s="143">
        <f>IFERROR(VLOOKUP(F212,資産!$A$5:$G$10000,7,0),0)</f>
        <v>0</v>
      </c>
      <c r="AK212" s="142">
        <f>IF(C212="両替",1,IFERROR(VLOOKUP(L212,マスタ!$J$4:$L$19,2,0),0))</f>
        <v>0</v>
      </c>
      <c r="AL212" s="148">
        <f t="shared" si="86"/>
        <v>0</v>
      </c>
      <c r="AM212" s="148">
        <f t="shared" si="87"/>
        <v>0</v>
      </c>
      <c r="AN212" s="148">
        <f t="shared" si="88"/>
        <v>0</v>
      </c>
      <c r="AO212" s="148">
        <f t="shared" si="89"/>
        <v>0</v>
      </c>
      <c r="AP212" s="148">
        <f t="shared" si="90"/>
        <v>0</v>
      </c>
      <c r="AQ212" s="148">
        <f t="shared" si="91"/>
        <v>0</v>
      </c>
      <c r="AR212" s="148">
        <f t="shared" si="78"/>
        <v>0</v>
      </c>
      <c r="AS212" s="148">
        <f t="shared" si="92"/>
        <v>0</v>
      </c>
      <c r="AT212" s="148">
        <f t="shared" si="93"/>
        <v>0</v>
      </c>
    </row>
    <row r="213" spans="1:46">
      <c r="A213" s="21">
        <f t="shared" si="79"/>
        <v>205</v>
      </c>
      <c r="B213" s="29"/>
      <c r="C213" s="61"/>
      <c r="D213" s="34">
        <f t="shared" si="71"/>
        <v>0</v>
      </c>
      <c r="E213" s="17"/>
      <c r="F213" s="19"/>
      <c r="G213" s="18"/>
      <c r="H213" s="18"/>
      <c r="I213" s="18"/>
      <c r="J213" s="18"/>
      <c r="K213" s="60">
        <f t="shared" si="72"/>
        <v>0</v>
      </c>
      <c r="L213" s="17"/>
      <c r="M213" s="20">
        <f>IF(U213=0,0,SUM($U$9:U213))</f>
        <v>0</v>
      </c>
      <c r="N213" s="18"/>
      <c r="O213" s="18"/>
      <c r="P213" s="18"/>
      <c r="Q213" s="137">
        <f t="shared" si="73"/>
        <v>0</v>
      </c>
      <c r="R213" s="137">
        <f t="shared" si="74"/>
        <v>0</v>
      </c>
      <c r="S213" s="122"/>
      <c r="T213" s="139">
        <f>IFERROR(VLOOKUP(E213,マスタ!$F$4:$H$19,3,0),0)</f>
        <v>0</v>
      </c>
      <c r="U213" s="139">
        <f>IFERROR(VLOOKUP(L213,マスタ!$J$4:$L$19,3,0),0)</f>
        <v>0</v>
      </c>
      <c r="V213" s="140">
        <f>IFERROR(VLOOKUP($B213,'相場&amp;ウオレット'!$A$4:$H$53,2,0),0)</f>
        <v>0</v>
      </c>
      <c r="W213" s="140">
        <f>IFERROR(VLOOKUP($B213,'相場&amp;ウオレット'!$A$4:$H$53,3,0),0)</f>
        <v>0</v>
      </c>
      <c r="X213" s="140">
        <f>IFERROR(VLOOKUP($B213,'相場&amp;ウオレット'!$A$4:$H$53,4,0),0)</f>
        <v>0</v>
      </c>
      <c r="Y213" s="140">
        <f>IFERROR(VLOOKUP($B213,'相場&amp;ウオレット'!$A$4:$H$53,5,0),0)</f>
        <v>0</v>
      </c>
      <c r="Z213" s="141" t="str">
        <f t="shared" si="75"/>
        <v>_</v>
      </c>
      <c r="AA213" s="142" t="str">
        <f t="shared" si="76"/>
        <v>_</v>
      </c>
      <c r="AB213" s="143">
        <f>IFERROR(IF(C213="両替",1,VLOOKUP(E213,マスタ!$F$4:$G$19,2,0)),0)</f>
        <v>0</v>
      </c>
      <c r="AC213" s="143">
        <f t="shared" si="80"/>
        <v>0</v>
      </c>
      <c r="AD213" s="143">
        <f t="shared" si="81"/>
        <v>0</v>
      </c>
      <c r="AE213" s="143">
        <f t="shared" si="82"/>
        <v>0</v>
      </c>
      <c r="AF213" s="143">
        <f t="shared" si="83"/>
        <v>0</v>
      </c>
      <c r="AG213" s="143">
        <f t="shared" si="84"/>
        <v>0</v>
      </c>
      <c r="AH213" s="143">
        <f t="shared" si="85"/>
        <v>0</v>
      </c>
      <c r="AI213" s="143">
        <f t="shared" si="77"/>
        <v>0</v>
      </c>
      <c r="AJ213" s="143">
        <f>IFERROR(VLOOKUP(F213,資産!$A$5:$G$10000,7,0),0)</f>
        <v>0</v>
      </c>
      <c r="AK213" s="142">
        <f>IF(C213="両替",1,IFERROR(VLOOKUP(L213,マスタ!$J$4:$L$19,2,0),0))</f>
        <v>0</v>
      </c>
      <c r="AL213" s="148">
        <f t="shared" si="86"/>
        <v>0</v>
      </c>
      <c r="AM213" s="148">
        <f t="shared" si="87"/>
        <v>0</v>
      </c>
      <c r="AN213" s="148">
        <f t="shared" si="88"/>
        <v>0</v>
      </c>
      <c r="AO213" s="148">
        <f t="shared" si="89"/>
        <v>0</v>
      </c>
      <c r="AP213" s="148">
        <f t="shared" si="90"/>
        <v>0</v>
      </c>
      <c r="AQ213" s="148">
        <f t="shared" si="91"/>
        <v>0</v>
      </c>
      <c r="AR213" s="148">
        <f t="shared" si="78"/>
        <v>0</v>
      </c>
      <c r="AS213" s="148">
        <f t="shared" si="92"/>
        <v>0</v>
      </c>
      <c r="AT213" s="148">
        <f t="shared" si="93"/>
        <v>0</v>
      </c>
    </row>
    <row r="214" spans="1:46">
      <c r="A214" s="21">
        <f t="shared" si="79"/>
        <v>206</v>
      </c>
      <c r="B214" s="29"/>
      <c r="C214" s="61"/>
      <c r="D214" s="34">
        <f t="shared" si="71"/>
        <v>0</v>
      </c>
      <c r="E214" s="17"/>
      <c r="F214" s="19"/>
      <c r="G214" s="18"/>
      <c r="H214" s="18"/>
      <c r="I214" s="18"/>
      <c r="J214" s="18"/>
      <c r="K214" s="60">
        <f t="shared" si="72"/>
        <v>0</v>
      </c>
      <c r="L214" s="17"/>
      <c r="M214" s="20">
        <f>IF(U214=0,0,SUM($U$9:U214))</f>
        <v>0</v>
      </c>
      <c r="N214" s="18"/>
      <c r="O214" s="18"/>
      <c r="P214" s="18"/>
      <c r="Q214" s="137">
        <f t="shared" si="73"/>
        <v>0</v>
      </c>
      <c r="R214" s="137">
        <f t="shared" si="74"/>
        <v>0</v>
      </c>
      <c r="S214" s="122"/>
      <c r="T214" s="139">
        <f>IFERROR(VLOOKUP(E214,マスタ!$F$4:$H$19,3,0),0)</f>
        <v>0</v>
      </c>
      <c r="U214" s="139">
        <f>IFERROR(VLOOKUP(L214,マスタ!$J$4:$L$19,3,0),0)</f>
        <v>0</v>
      </c>
      <c r="V214" s="140">
        <f>IFERROR(VLOOKUP($B214,'相場&amp;ウオレット'!$A$4:$H$53,2,0),0)</f>
        <v>0</v>
      </c>
      <c r="W214" s="140">
        <f>IFERROR(VLOOKUP($B214,'相場&amp;ウオレット'!$A$4:$H$53,3,0),0)</f>
        <v>0</v>
      </c>
      <c r="X214" s="140">
        <f>IFERROR(VLOOKUP($B214,'相場&amp;ウオレット'!$A$4:$H$53,4,0),0)</f>
        <v>0</v>
      </c>
      <c r="Y214" s="140">
        <f>IFERROR(VLOOKUP($B214,'相場&amp;ウオレット'!$A$4:$H$53,5,0),0)</f>
        <v>0</v>
      </c>
      <c r="Z214" s="141" t="str">
        <f t="shared" si="75"/>
        <v>_</v>
      </c>
      <c r="AA214" s="142" t="str">
        <f t="shared" si="76"/>
        <v>_</v>
      </c>
      <c r="AB214" s="143">
        <f>IFERROR(IF(C214="両替",1,VLOOKUP(E214,マスタ!$F$4:$G$19,2,0)),0)</f>
        <v>0</v>
      </c>
      <c r="AC214" s="143">
        <f t="shared" si="80"/>
        <v>0</v>
      </c>
      <c r="AD214" s="143">
        <f t="shared" si="81"/>
        <v>0</v>
      </c>
      <c r="AE214" s="143">
        <f t="shared" si="82"/>
        <v>0</v>
      </c>
      <c r="AF214" s="143">
        <f t="shared" si="83"/>
        <v>0</v>
      </c>
      <c r="AG214" s="143">
        <f t="shared" si="84"/>
        <v>0</v>
      </c>
      <c r="AH214" s="143">
        <f t="shared" si="85"/>
        <v>0</v>
      </c>
      <c r="AI214" s="143">
        <f t="shared" si="77"/>
        <v>0</v>
      </c>
      <c r="AJ214" s="143">
        <f>IFERROR(VLOOKUP(F214,資産!$A$5:$G$10000,7,0),0)</f>
        <v>0</v>
      </c>
      <c r="AK214" s="142">
        <f>IF(C214="両替",1,IFERROR(VLOOKUP(L214,マスタ!$J$4:$L$19,2,0),0))</f>
        <v>0</v>
      </c>
      <c r="AL214" s="148">
        <f t="shared" si="86"/>
        <v>0</v>
      </c>
      <c r="AM214" s="148">
        <f t="shared" si="87"/>
        <v>0</v>
      </c>
      <c r="AN214" s="148">
        <f t="shared" si="88"/>
        <v>0</v>
      </c>
      <c r="AO214" s="148">
        <f t="shared" si="89"/>
        <v>0</v>
      </c>
      <c r="AP214" s="148">
        <f t="shared" si="90"/>
        <v>0</v>
      </c>
      <c r="AQ214" s="148">
        <f t="shared" si="91"/>
        <v>0</v>
      </c>
      <c r="AR214" s="148">
        <f t="shared" si="78"/>
        <v>0</v>
      </c>
      <c r="AS214" s="148">
        <f t="shared" si="92"/>
        <v>0</v>
      </c>
      <c r="AT214" s="148">
        <f t="shared" si="93"/>
        <v>0</v>
      </c>
    </row>
    <row r="215" spans="1:46">
      <c r="A215" s="21">
        <f t="shared" si="79"/>
        <v>207</v>
      </c>
      <c r="B215" s="29"/>
      <c r="C215" s="61"/>
      <c r="D215" s="34">
        <f t="shared" si="71"/>
        <v>0</v>
      </c>
      <c r="E215" s="17"/>
      <c r="F215" s="19"/>
      <c r="G215" s="18"/>
      <c r="H215" s="18"/>
      <c r="I215" s="18"/>
      <c r="J215" s="18"/>
      <c r="K215" s="60">
        <f t="shared" si="72"/>
        <v>0</v>
      </c>
      <c r="L215" s="17"/>
      <c r="M215" s="20">
        <f>IF(U215=0,0,SUM($U$9:U215))</f>
        <v>0</v>
      </c>
      <c r="N215" s="18"/>
      <c r="O215" s="18"/>
      <c r="P215" s="18"/>
      <c r="Q215" s="137">
        <f t="shared" si="73"/>
        <v>0</v>
      </c>
      <c r="R215" s="137">
        <f t="shared" si="74"/>
        <v>0</v>
      </c>
      <c r="S215" s="122"/>
      <c r="T215" s="139">
        <f>IFERROR(VLOOKUP(E215,マスタ!$F$4:$H$19,3,0),0)</f>
        <v>0</v>
      </c>
      <c r="U215" s="139">
        <f>IFERROR(VLOOKUP(L215,マスタ!$J$4:$L$19,3,0),0)</f>
        <v>0</v>
      </c>
      <c r="V215" s="140">
        <f>IFERROR(VLOOKUP($B215,'相場&amp;ウオレット'!$A$4:$H$53,2,0),0)</f>
        <v>0</v>
      </c>
      <c r="W215" s="140">
        <f>IFERROR(VLOOKUP($B215,'相場&amp;ウオレット'!$A$4:$H$53,3,0),0)</f>
        <v>0</v>
      </c>
      <c r="X215" s="140">
        <f>IFERROR(VLOOKUP($B215,'相場&amp;ウオレット'!$A$4:$H$53,4,0),0)</f>
        <v>0</v>
      </c>
      <c r="Y215" s="140">
        <f>IFERROR(VLOOKUP($B215,'相場&amp;ウオレット'!$A$4:$H$53,5,0),0)</f>
        <v>0</v>
      </c>
      <c r="Z215" s="141" t="str">
        <f t="shared" si="75"/>
        <v>_</v>
      </c>
      <c r="AA215" s="142" t="str">
        <f t="shared" si="76"/>
        <v>_</v>
      </c>
      <c r="AB215" s="143">
        <f>IFERROR(IF(C215="両替",1,VLOOKUP(E215,マスタ!$F$4:$G$19,2,0)),0)</f>
        <v>0</v>
      </c>
      <c r="AC215" s="143">
        <f t="shared" si="80"/>
        <v>0</v>
      </c>
      <c r="AD215" s="143">
        <f t="shared" si="81"/>
        <v>0</v>
      </c>
      <c r="AE215" s="143">
        <f t="shared" si="82"/>
        <v>0</v>
      </c>
      <c r="AF215" s="143">
        <f t="shared" si="83"/>
        <v>0</v>
      </c>
      <c r="AG215" s="143">
        <f t="shared" si="84"/>
        <v>0</v>
      </c>
      <c r="AH215" s="143">
        <f t="shared" si="85"/>
        <v>0</v>
      </c>
      <c r="AI215" s="143">
        <f t="shared" si="77"/>
        <v>0</v>
      </c>
      <c r="AJ215" s="143">
        <f>IFERROR(VLOOKUP(F215,資産!$A$5:$G$10000,7,0),0)</f>
        <v>0</v>
      </c>
      <c r="AK215" s="142">
        <f>IF(C215="両替",1,IFERROR(VLOOKUP(L215,マスタ!$J$4:$L$19,2,0),0))</f>
        <v>0</v>
      </c>
      <c r="AL215" s="148">
        <f t="shared" si="86"/>
        <v>0</v>
      </c>
      <c r="AM215" s="148">
        <f t="shared" si="87"/>
        <v>0</v>
      </c>
      <c r="AN215" s="148">
        <f t="shared" si="88"/>
        <v>0</v>
      </c>
      <c r="AO215" s="148">
        <f t="shared" si="89"/>
        <v>0</v>
      </c>
      <c r="AP215" s="148">
        <f t="shared" si="90"/>
        <v>0</v>
      </c>
      <c r="AQ215" s="148">
        <f t="shared" si="91"/>
        <v>0</v>
      </c>
      <c r="AR215" s="148">
        <f t="shared" si="78"/>
        <v>0</v>
      </c>
      <c r="AS215" s="148">
        <f t="shared" si="92"/>
        <v>0</v>
      </c>
      <c r="AT215" s="148">
        <f t="shared" si="93"/>
        <v>0</v>
      </c>
    </row>
    <row r="216" spans="1:46">
      <c r="A216" s="21">
        <f t="shared" si="79"/>
        <v>208</v>
      </c>
      <c r="B216" s="29"/>
      <c r="C216" s="61"/>
      <c r="D216" s="34">
        <f t="shared" si="71"/>
        <v>0</v>
      </c>
      <c r="E216" s="17"/>
      <c r="F216" s="19"/>
      <c r="G216" s="18"/>
      <c r="H216" s="18"/>
      <c r="I216" s="18"/>
      <c r="J216" s="18"/>
      <c r="K216" s="60">
        <f t="shared" si="72"/>
        <v>0</v>
      </c>
      <c r="L216" s="17"/>
      <c r="M216" s="20">
        <f>IF(U216=0,0,SUM($U$9:U216))</f>
        <v>0</v>
      </c>
      <c r="N216" s="18"/>
      <c r="O216" s="18"/>
      <c r="P216" s="18"/>
      <c r="Q216" s="137">
        <f t="shared" si="73"/>
        <v>0</v>
      </c>
      <c r="R216" s="137">
        <f t="shared" si="74"/>
        <v>0</v>
      </c>
      <c r="S216" s="122"/>
      <c r="T216" s="139">
        <f>IFERROR(VLOOKUP(E216,マスタ!$F$4:$H$19,3,0),0)</f>
        <v>0</v>
      </c>
      <c r="U216" s="139">
        <f>IFERROR(VLOOKUP(L216,マスタ!$J$4:$L$19,3,0),0)</f>
        <v>0</v>
      </c>
      <c r="V216" s="140">
        <f>IFERROR(VLOOKUP($B216,'相場&amp;ウオレット'!$A$4:$H$53,2,0),0)</f>
        <v>0</v>
      </c>
      <c r="W216" s="140">
        <f>IFERROR(VLOOKUP($B216,'相場&amp;ウオレット'!$A$4:$H$53,3,0),0)</f>
        <v>0</v>
      </c>
      <c r="X216" s="140">
        <f>IFERROR(VLOOKUP($B216,'相場&amp;ウオレット'!$A$4:$H$53,4,0),0)</f>
        <v>0</v>
      </c>
      <c r="Y216" s="140">
        <f>IFERROR(VLOOKUP($B216,'相場&amp;ウオレット'!$A$4:$H$53,5,0),0)</f>
        <v>0</v>
      </c>
      <c r="Z216" s="141" t="str">
        <f t="shared" si="75"/>
        <v>_</v>
      </c>
      <c r="AA216" s="142" t="str">
        <f t="shared" si="76"/>
        <v>_</v>
      </c>
      <c r="AB216" s="143">
        <f>IFERROR(IF(C216="両替",1,VLOOKUP(E216,マスタ!$F$4:$G$19,2,0)),0)</f>
        <v>0</v>
      </c>
      <c r="AC216" s="143">
        <f t="shared" si="80"/>
        <v>0</v>
      </c>
      <c r="AD216" s="143">
        <f t="shared" si="81"/>
        <v>0</v>
      </c>
      <c r="AE216" s="143">
        <f t="shared" si="82"/>
        <v>0</v>
      </c>
      <c r="AF216" s="143">
        <f t="shared" si="83"/>
        <v>0</v>
      </c>
      <c r="AG216" s="143">
        <f t="shared" si="84"/>
        <v>0</v>
      </c>
      <c r="AH216" s="143">
        <f t="shared" si="85"/>
        <v>0</v>
      </c>
      <c r="AI216" s="143">
        <f t="shared" si="77"/>
        <v>0</v>
      </c>
      <c r="AJ216" s="143">
        <f>IFERROR(VLOOKUP(F216,資産!$A$5:$G$10000,7,0),0)</f>
        <v>0</v>
      </c>
      <c r="AK216" s="142">
        <f>IF(C216="両替",1,IFERROR(VLOOKUP(L216,マスタ!$J$4:$L$19,2,0),0))</f>
        <v>0</v>
      </c>
      <c r="AL216" s="148">
        <f t="shared" si="86"/>
        <v>0</v>
      </c>
      <c r="AM216" s="148">
        <f t="shared" si="87"/>
        <v>0</v>
      </c>
      <c r="AN216" s="148">
        <f t="shared" si="88"/>
        <v>0</v>
      </c>
      <c r="AO216" s="148">
        <f t="shared" si="89"/>
        <v>0</v>
      </c>
      <c r="AP216" s="148">
        <f t="shared" si="90"/>
        <v>0</v>
      </c>
      <c r="AQ216" s="148">
        <f t="shared" si="91"/>
        <v>0</v>
      </c>
      <c r="AR216" s="148">
        <f t="shared" si="78"/>
        <v>0</v>
      </c>
      <c r="AS216" s="148">
        <f t="shared" si="92"/>
        <v>0</v>
      </c>
      <c r="AT216" s="148">
        <f t="shared" si="93"/>
        <v>0</v>
      </c>
    </row>
    <row r="217" spans="1:46">
      <c r="A217" s="21">
        <f t="shared" si="79"/>
        <v>209</v>
      </c>
      <c r="B217" s="29"/>
      <c r="C217" s="61"/>
      <c r="D217" s="34">
        <f t="shared" si="71"/>
        <v>0</v>
      </c>
      <c r="E217" s="17"/>
      <c r="F217" s="19"/>
      <c r="G217" s="18"/>
      <c r="H217" s="18"/>
      <c r="I217" s="18"/>
      <c r="J217" s="18"/>
      <c r="K217" s="60">
        <f t="shared" si="72"/>
        <v>0</v>
      </c>
      <c r="L217" s="17"/>
      <c r="M217" s="20">
        <f>IF(U217=0,0,SUM($U$9:U217))</f>
        <v>0</v>
      </c>
      <c r="N217" s="18"/>
      <c r="O217" s="18"/>
      <c r="P217" s="18"/>
      <c r="Q217" s="137">
        <f t="shared" si="73"/>
        <v>0</v>
      </c>
      <c r="R217" s="137">
        <f t="shared" si="74"/>
        <v>0</v>
      </c>
      <c r="S217" s="122"/>
      <c r="T217" s="139">
        <f>IFERROR(VLOOKUP(E217,マスタ!$F$4:$H$19,3,0),0)</f>
        <v>0</v>
      </c>
      <c r="U217" s="139">
        <f>IFERROR(VLOOKUP(L217,マスタ!$J$4:$L$19,3,0),0)</f>
        <v>0</v>
      </c>
      <c r="V217" s="140">
        <f>IFERROR(VLOOKUP($B217,'相場&amp;ウオレット'!$A$4:$H$53,2,0),0)</f>
        <v>0</v>
      </c>
      <c r="W217" s="140">
        <f>IFERROR(VLOOKUP($B217,'相場&amp;ウオレット'!$A$4:$H$53,3,0),0)</f>
        <v>0</v>
      </c>
      <c r="X217" s="140">
        <f>IFERROR(VLOOKUP($B217,'相場&amp;ウオレット'!$A$4:$H$53,4,0),0)</f>
        <v>0</v>
      </c>
      <c r="Y217" s="140">
        <f>IFERROR(VLOOKUP($B217,'相場&amp;ウオレット'!$A$4:$H$53,5,0),0)</f>
        <v>0</v>
      </c>
      <c r="Z217" s="141" t="str">
        <f t="shared" si="75"/>
        <v>_</v>
      </c>
      <c r="AA217" s="142" t="str">
        <f t="shared" si="76"/>
        <v>_</v>
      </c>
      <c r="AB217" s="143">
        <f>IFERROR(IF(C217="両替",1,VLOOKUP(E217,マスタ!$F$4:$G$19,2,0)),0)</f>
        <v>0</v>
      </c>
      <c r="AC217" s="143">
        <f t="shared" si="80"/>
        <v>0</v>
      </c>
      <c r="AD217" s="143">
        <f t="shared" si="81"/>
        <v>0</v>
      </c>
      <c r="AE217" s="143">
        <f t="shared" si="82"/>
        <v>0</v>
      </c>
      <c r="AF217" s="143">
        <f t="shared" si="83"/>
        <v>0</v>
      </c>
      <c r="AG217" s="143">
        <f t="shared" si="84"/>
        <v>0</v>
      </c>
      <c r="AH217" s="143">
        <f t="shared" si="85"/>
        <v>0</v>
      </c>
      <c r="AI217" s="143">
        <f t="shared" si="77"/>
        <v>0</v>
      </c>
      <c r="AJ217" s="143">
        <f>IFERROR(VLOOKUP(F217,資産!$A$5:$G$10000,7,0),0)</f>
        <v>0</v>
      </c>
      <c r="AK217" s="142">
        <f>IF(C217="両替",1,IFERROR(VLOOKUP(L217,マスタ!$J$4:$L$19,2,0),0))</f>
        <v>0</v>
      </c>
      <c r="AL217" s="148">
        <f t="shared" si="86"/>
        <v>0</v>
      </c>
      <c r="AM217" s="148">
        <f t="shared" si="87"/>
        <v>0</v>
      </c>
      <c r="AN217" s="148">
        <f t="shared" si="88"/>
        <v>0</v>
      </c>
      <c r="AO217" s="148">
        <f t="shared" si="89"/>
        <v>0</v>
      </c>
      <c r="AP217" s="148">
        <f t="shared" si="90"/>
        <v>0</v>
      </c>
      <c r="AQ217" s="148">
        <f t="shared" si="91"/>
        <v>0</v>
      </c>
      <c r="AR217" s="148">
        <f t="shared" si="78"/>
        <v>0</v>
      </c>
      <c r="AS217" s="148">
        <f t="shared" si="92"/>
        <v>0</v>
      </c>
      <c r="AT217" s="148">
        <f t="shared" si="93"/>
        <v>0</v>
      </c>
    </row>
    <row r="218" spans="1:46">
      <c r="A218" s="21">
        <f t="shared" si="79"/>
        <v>210</v>
      </c>
      <c r="B218" s="29"/>
      <c r="C218" s="61"/>
      <c r="D218" s="34">
        <f t="shared" si="71"/>
        <v>0</v>
      </c>
      <c r="E218" s="17"/>
      <c r="F218" s="19"/>
      <c r="G218" s="18"/>
      <c r="H218" s="18"/>
      <c r="I218" s="18"/>
      <c r="J218" s="18"/>
      <c r="K218" s="60">
        <f t="shared" si="72"/>
        <v>0</v>
      </c>
      <c r="L218" s="17"/>
      <c r="M218" s="20">
        <f>IF(U218=0,0,SUM($U$9:U218))</f>
        <v>0</v>
      </c>
      <c r="N218" s="18"/>
      <c r="O218" s="18"/>
      <c r="P218" s="18"/>
      <c r="Q218" s="137">
        <f t="shared" si="73"/>
        <v>0</v>
      </c>
      <c r="R218" s="137">
        <f t="shared" si="74"/>
        <v>0</v>
      </c>
      <c r="S218" s="122"/>
      <c r="T218" s="139">
        <f>IFERROR(VLOOKUP(E218,マスタ!$F$4:$H$19,3,0),0)</f>
        <v>0</v>
      </c>
      <c r="U218" s="139">
        <f>IFERROR(VLOOKUP(L218,マスタ!$J$4:$L$19,3,0),0)</f>
        <v>0</v>
      </c>
      <c r="V218" s="140">
        <f>IFERROR(VLOOKUP($B218,'相場&amp;ウオレット'!$A$4:$H$53,2,0),0)</f>
        <v>0</v>
      </c>
      <c r="W218" s="140">
        <f>IFERROR(VLOOKUP($B218,'相場&amp;ウオレット'!$A$4:$H$53,3,0),0)</f>
        <v>0</v>
      </c>
      <c r="X218" s="140">
        <f>IFERROR(VLOOKUP($B218,'相場&amp;ウオレット'!$A$4:$H$53,4,0),0)</f>
        <v>0</v>
      </c>
      <c r="Y218" s="140">
        <f>IFERROR(VLOOKUP($B218,'相場&amp;ウオレット'!$A$4:$H$53,5,0),0)</f>
        <v>0</v>
      </c>
      <c r="Z218" s="141" t="str">
        <f t="shared" si="75"/>
        <v>_</v>
      </c>
      <c r="AA218" s="142" t="str">
        <f t="shared" si="76"/>
        <v>_</v>
      </c>
      <c r="AB218" s="143">
        <f>IFERROR(IF(C218="両替",1,VLOOKUP(E218,マスタ!$F$4:$G$19,2,0)),0)</f>
        <v>0</v>
      </c>
      <c r="AC218" s="143">
        <f t="shared" si="80"/>
        <v>0</v>
      </c>
      <c r="AD218" s="143">
        <f t="shared" si="81"/>
        <v>0</v>
      </c>
      <c r="AE218" s="143">
        <f t="shared" si="82"/>
        <v>0</v>
      </c>
      <c r="AF218" s="143">
        <f t="shared" si="83"/>
        <v>0</v>
      </c>
      <c r="AG218" s="143">
        <f t="shared" si="84"/>
        <v>0</v>
      </c>
      <c r="AH218" s="143">
        <f t="shared" si="85"/>
        <v>0</v>
      </c>
      <c r="AI218" s="143">
        <f t="shared" si="77"/>
        <v>0</v>
      </c>
      <c r="AJ218" s="143">
        <f>IFERROR(VLOOKUP(F218,資産!$A$5:$G$10000,7,0),0)</f>
        <v>0</v>
      </c>
      <c r="AK218" s="142">
        <f>IF(C218="両替",1,IFERROR(VLOOKUP(L218,マスタ!$J$4:$L$19,2,0),0))</f>
        <v>0</v>
      </c>
      <c r="AL218" s="148">
        <f t="shared" si="86"/>
        <v>0</v>
      </c>
      <c r="AM218" s="148">
        <f t="shared" si="87"/>
        <v>0</v>
      </c>
      <c r="AN218" s="148">
        <f t="shared" si="88"/>
        <v>0</v>
      </c>
      <c r="AO218" s="148">
        <f t="shared" si="89"/>
        <v>0</v>
      </c>
      <c r="AP218" s="148">
        <f t="shared" si="90"/>
        <v>0</v>
      </c>
      <c r="AQ218" s="148">
        <f t="shared" si="91"/>
        <v>0</v>
      </c>
      <c r="AR218" s="148">
        <f t="shared" si="78"/>
        <v>0</v>
      </c>
      <c r="AS218" s="148">
        <f t="shared" si="92"/>
        <v>0</v>
      </c>
      <c r="AT218" s="148">
        <f t="shared" si="93"/>
        <v>0</v>
      </c>
    </row>
    <row r="219" spans="1:46">
      <c r="A219" s="21">
        <f t="shared" si="79"/>
        <v>211</v>
      </c>
      <c r="B219" s="29"/>
      <c r="C219" s="61"/>
      <c r="D219" s="34">
        <f t="shared" si="71"/>
        <v>0</v>
      </c>
      <c r="E219" s="17"/>
      <c r="F219" s="19"/>
      <c r="G219" s="18"/>
      <c r="H219" s="18"/>
      <c r="I219" s="18"/>
      <c r="J219" s="18"/>
      <c r="K219" s="60">
        <f t="shared" si="72"/>
        <v>0</v>
      </c>
      <c r="L219" s="17"/>
      <c r="M219" s="20">
        <f>IF(U219=0,0,SUM($U$9:U219))</f>
        <v>0</v>
      </c>
      <c r="N219" s="18"/>
      <c r="O219" s="18"/>
      <c r="P219" s="18"/>
      <c r="Q219" s="137">
        <f t="shared" si="73"/>
        <v>0</v>
      </c>
      <c r="R219" s="137">
        <f t="shared" si="74"/>
        <v>0</v>
      </c>
      <c r="S219" s="122"/>
      <c r="T219" s="139">
        <f>IFERROR(VLOOKUP(E219,マスタ!$F$4:$H$19,3,0),0)</f>
        <v>0</v>
      </c>
      <c r="U219" s="139">
        <f>IFERROR(VLOOKUP(L219,マスタ!$J$4:$L$19,3,0),0)</f>
        <v>0</v>
      </c>
      <c r="V219" s="140">
        <f>IFERROR(VLOOKUP($B219,'相場&amp;ウオレット'!$A$4:$H$53,2,0),0)</f>
        <v>0</v>
      </c>
      <c r="W219" s="140">
        <f>IFERROR(VLOOKUP($B219,'相場&amp;ウオレット'!$A$4:$H$53,3,0),0)</f>
        <v>0</v>
      </c>
      <c r="X219" s="140">
        <f>IFERROR(VLOOKUP($B219,'相場&amp;ウオレット'!$A$4:$H$53,4,0),0)</f>
        <v>0</v>
      </c>
      <c r="Y219" s="140">
        <f>IFERROR(VLOOKUP($B219,'相場&amp;ウオレット'!$A$4:$H$53,5,0),0)</f>
        <v>0</v>
      </c>
      <c r="Z219" s="141" t="str">
        <f t="shared" si="75"/>
        <v>_</v>
      </c>
      <c r="AA219" s="142" t="str">
        <f t="shared" si="76"/>
        <v>_</v>
      </c>
      <c r="AB219" s="143">
        <f>IFERROR(IF(C219="両替",1,VLOOKUP(E219,マスタ!$F$4:$G$19,2,0)),0)</f>
        <v>0</v>
      </c>
      <c r="AC219" s="143">
        <f t="shared" si="80"/>
        <v>0</v>
      </c>
      <c r="AD219" s="143">
        <f t="shared" si="81"/>
        <v>0</v>
      </c>
      <c r="AE219" s="143">
        <f t="shared" si="82"/>
        <v>0</v>
      </c>
      <c r="AF219" s="143">
        <f t="shared" si="83"/>
        <v>0</v>
      </c>
      <c r="AG219" s="143">
        <f t="shared" si="84"/>
        <v>0</v>
      </c>
      <c r="AH219" s="143">
        <f t="shared" si="85"/>
        <v>0</v>
      </c>
      <c r="AI219" s="143">
        <f t="shared" si="77"/>
        <v>0</v>
      </c>
      <c r="AJ219" s="143">
        <f>IFERROR(VLOOKUP(F219,資産!$A$5:$G$10000,7,0),0)</f>
        <v>0</v>
      </c>
      <c r="AK219" s="142">
        <f>IF(C219="両替",1,IFERROR(VLOOKUP(L219,マスタ!$J$4:$L$19,2,0),0))</f>
        <v>0</v>
      </c>
      <c r="AL219" s="148">
        <f t="shared" si="86"/>
        <v>0</v>
      </c>
      <c r="AM219" s="148">
        <f t="shared" si="87"/>
        <v>0</v>
      </c>
      <c r="AN219" s="148">
        <f t="shared" si="88"/>
        <v>0</v>
      </c>
      <c r="AO219" s="148">
        <f t="shared" si="89"/>
        <v>0</v>
      </c>
      <c r="AP219" s="148">
        <f t="shared" si="90"/>
        <v>0</v>
      </c>
      <c r="AQ219" s="148">
        <f t="shared" si="91"/>
        <v>0</v>
      </c>
      <c r="AR219" s="148">
        <f t="shared" si="78"/>
        <v>0</v>
      </c>
      <c r="AS219" s="148">
        <f t="shared" si="92"/>
        <v>0</v>
      </c>
      <c r="AT219" s="148">
        <f t="shared" si="93"/>
        <v>0</v>
      </c>
    </row>
    <row r="220" spans="1:46">
      <c r="A220" s="21">
        <f t="shared" si="79"/>
        <v>212</v>
      </c>
      <c r="B220" s="29"/>
      <c r="C220" s="61"/>
      <c r="D220" s="34">
        <f t="shared" si="71"/>
        <v>0</v>
      </c>
      <c r="E220" s="17"/>
      <c r="F220" s="19"/>
      <c r="G220" s="18"/>
      <c r="H220" s="18"/>
      <c r="I220" s="18"/>
      <c r="J220" s="18"/>
      <c r="K220" s="60">
        <f t="shared" si="72"/>
        <v>0</v>
      </c>
      <c r="L220" s="17"/>
      <c r="M220" s="20">
        <f>IF(U220=0,0,SUM($U$9:U220))</f>
        <v>0</v>
      </c>
      <c r="N220" s="18"/>
      <c r="O220" s="18"/>
      <c r="P220" s="18"/>
      <c r="Q220" s="137">
        <f t="shared" si="73"/>
        <v>0</v>
      </c>
      <c r="R220" s="137">
        <f t="shared" si="74"/>
        <v>0</v>
      </c>
      <c r="S220" s="122"/>
      <c r="T220" s="139">
        <f>IFERROR(VLOOKUP(E220,マスタ!$F$4:$H$19,3,0),0)</f>
        <v>0</v>
      </c>
      <c r="U220" s="139">
        <f>IFERROR(VLOOKUP(L220,マスタ!$J$4:$L$19,3,0),0)</f>
        <v>0</v>
      </c>
      <c r="V220" s="140">
        <f>IFERROR(VLOOKUP($B220,'相場&amp;ウオレット'!$A$4:$H$53,2,0),0)</f>
        <v>0</v>
      </c>
      <c r="W220" s="140">
        <f>IFERROR(VLOOKUP($B220,'相場&amp;ウオレット'!$A$4:$H$53,3,0),0)</f>
        <v>0</v>
      </c>
      <c r="X220" s="140">
        <f>IFERROR(VLOOKUP($B220,'相場&amp;ウオレット'!$A$4:$H$53,4,0),0)</f>
        <v>0</v>
      </c>
      <c r="Y220" s="140">
        <f>IFERROR(VLOOKUP($B220,'相場&amp;ウオレット'!$A$4:$H$53,5,0),0)</f>
        <v>0</v>
      </c>
      <c r="Z220" s="141" t="str">
        <f t="shared" si="75"/>
        <v>_</v>
      </c>
      <c r="AA220" s="142" t="str">
        <f t="shared" si="76"/>
        <v>_</v>
      </c>
      <c r="AB220" s="143">
        <f>IFERROR(IF(C220="両替",1,VLOOKUP(E220,マスタ!$F$4:$G$19,2,0)),0)</f>
        <v>0</v>
      </c>
      <c r="AC220" s="143">
        <f t="shared" si="80"/>
        <v>0</v>
      </c>
      <c r="AD220" s="143">
        <f t="shared" si="81"/>
        <v>0</v>
      </c>
      <c r="AE220" s="143">
        <f t="shared" si="82"/>
        <v>0</v>
      </c>
      <c r="AF220" s="143">
        <f t="shared" si="83"/>
        <v>0</v>
      </c>
      <c r="AG220" s="143">
        <f t="shared" si="84"/>
        <v>0</v>
      </c>
      <c r="AH220" s="143">
        <f t="shared" si="85"/>
        <v>0</v>
      </c>
      <c r="AI220" s="143">
        <f t="shared" si="77"/>
        <v>0</v>
      </c>
      <c r="AJ220" s="143">
        <f>IFERROR(VLOOKUP(F220,資産!$A$5:$G$10000,7,0),0)</f>
        <v>0</v>
      </c>
      <c r="AK220" s="142">
        <f>IF(C220="両替",1,IFERROR(VLOOKUP(L220,マスタ!$J$4:$L$19,2,0),0))</f>
        <v>0</v>
      </c>
      <c r="AL220" s="148">
        <f t="shared" si="86"/>
        <v>0</v>
      </c>
      <c r="AM220" s="148">
        <f t="shared" si="87"/>
        <v>0</v>
      </c>
      <c r="AN220" s="148">
        <f t="shared" si="88"/>
        <v>0</v>
      </c>
      <c r="AO220" s="148">
        <f t="shared" si="89"/>
        <v>0</v>
      </c>
      <c r="AP220" s="148">
        <f t="shared" si="90"/>
        <v>0</v>
      </c>
      <c r="AQ220" s="148">
        <f t="shared" si="91"/>
        <v>0</v>
      </c>
      <c r="AR220" s="148">
        <f t="shared" si="78"/>
        <v>0</v>
      </c>
      <c r="AS220" s="148">
        <f t="shared" si="92"/>
        <v>0</v>
      </c>
      <c r="AT220" s="148">
        <f t="shared" si="93"/>
        <v>0</v>
      </c>
    </row>
    <row r="221" spans="1:46">
      <c r="A221" s="21">
        <f t="shared" si="79"/>
        <v>213</v>
      </c>
      <c r="B221" s="29"/>
      <c r="C221" s="61"/>
      <c r="D221" s="34">
        <f t="shared" si="71"/>
        <v>0</v>
      </c>
      <c r="E221" s="17"/>
      <c r="F221" s="19"/>
      <c r="G221" s="18"/>
      <c r="H221" s="18"/>
      <c r="I221" s="18"/>
      <c r="J221" s="18"/>
      <c r="K221" s="60">
        <f t="shared" si="72"/>
        <v>0</v>
      </c>
      <c r="L221" s="17"/>
      <c r="M221" s="20">
        <f>IF(U221=0,0,SUM($U$9:U221))</f>
        <v>0</v>
      </c>
      <c r="N221" s="18"/>
      <c r="O221" s="18"/>
      <c r="P221" s="18"/>
      <c r="Q221" s="137">
        <f t="shared" si="73"/>
        <v>0</v>
      </c>
      <c r="R221" s="137">
        <f t="shared" si="74"/>
        <v>0</v>
      </c>
      <c r="S221" s="122"/>
      <c r="T221" s="139">
        <f>IFERROR(VLOOKUP(E221,マスタ!$F$4:$H$19,3,0),0)</f>
        <v>0</v>
      </c>
      <c r="U221" s="139">
        <f>IFERROR(VLOOKUP(L221,マスタ!$J$4:$L$19,3,0),0)</f>
        <v>0</v>
      </c>
      <c r="V221" s="140">
        <f>IFERROR(VLOOKUP($B221,'相場&amp;ウオレット'!$A$4:$H$53,2,0),0)</f>
        <v>0</v>
      </c>
      <c r="W221" s="140">
        <f>IFERROR(VLOOKUP($B221,'相場&amp;ウオレット'!$A$4:$H$53,3,0),0)</f>
        <v>0</v>
      </c>
      <c r="X221" s="140">
        <f>IFERROR(VLOOKUP($B221,'相場&amp;ウオレット'!$A$4:$H$53,4,0),0)</f>
        <v>0</v>
      </c>
      <c r="Y221" s="140">
        <f>IFERROR(VLOOKUP($B221,'相場&amp;ウオレット'!$A$4:$H$53,5,0),0)</f>
        <v>0</v>
      </c>
      <c r="Z221" s="141" t="str">
        <f t="shared" si="75"/>
        <v>_</v>
      </c>
      <c r="AA221" s="142" t="str">
        <f t="shared" si="76"/>
        <v>_</v>
      </c>
      <c r="AB221" s="143">
        <f>IFERROR(IF(C221="両替",1,VLOOKUP(E221,マスタ!$F$4:$G$19,2,0)),0)</f>
        <v>0</v>
      </c>
      <c r="AC221" s="143">
        <f t="shared" si="80"/>
        <v>0</v>
      </c>
      <c r="AD221" s="143">
        <f t="shared" si="81"/>
        <v>0</v>
      </c>
      <c r="AE221" s="143">
        <f t="shared" si="82"/>
        <v>0</v>
      </c>
      <c r="AF221" s="143">
        <f t="shared" si="83"/>
        <v>0</v>
      </c>
      <c r="AG221" s="143">
        <f t="shared" si="84"/>
        <v>0</v>
      </c>
      <c r="AH221" s="143">
        <f t="shared" si="85"/>
        <v>0</v>
      </c>
      <c r="AI221" s="143">
        <f t="shared" si="77"/>
        <v>0</v>
      </c>
      <c r="AJ221" s="143">
        <f>IFERROR(VLOOKUP(F221,資産!$A$5:$G$10000,7,0),0)</f>
        <v>0</v>
      </c>
      <c r="AK221" s="142">
        <f>IF(C221="両替",1,IFERROR(VLOOKUP(L221,マスタ!$J$4:$L$19,2,0),0))</f>
        <v>0</v>
      </c>
      <c r="AL221" s="148">
        <f t="shared" si="86"/>
        <v>0</v>
      </c>
      <c r="AM221" s="148">
        <f t="shared" si="87"/>
        <v>0</v>
      </c>
      <c r="AN221" s="148">
        <f t="shared" si="88"/>
        <v>0</v>
      </c>
      <c r="AO221" s="148">
        <f t="shared" si="89"/>
        <v>0</v>
      </c>
      <c r="AP221" s="148">
        <f t="shared" si="90"/>
        <v>0</v>
      </c>
      <c r="AQ221" s="148">
        <f t="shared" si="91"/>
        <v>0</v>
      </c>
      <c r="AR221" s="148">
        <f t="shared" si="78"/>
        <v>0</v>
      </c>
      <c r="AS221" s="148">
        <f t="shared" si="92"/>
        <v>0</v>
      </c>
      <c r="AT221" s="148">
        <f t="shared" si="93"/>
        <v>0</v>
      </c>
    </row>
    <row r="222" spans="1:46">
      <c r="A222" s="21">
        <f t="shared" si="79"/>
        <v>214</v>
      </c>
      <c r="B222" s="29"/>
      <c r="C222" s="61"/>
      <c r="D222" s="34">
        <f t="shared" si="71"/>
        <v>0</v>
      </c>
      <c r="E222" s="17"/>
      <c r="F222" s="19"/>
      <c r="G222" s="18"/>
      <c r="H222" s="18"/>
      <c r="I222" s="18"/>
      <c r="J222" s="18"/>
      <c r="K222" s="60">
        <f t="shared" si="72"/>
        <v>0</v>
      </c>
      <c r="L222" s="17"/>
      <c r="M222" s="20">
        <f>IF(U222=0,0,SUM($U$9:U222))</f>
        <v>0</v>
      </c>
      <c r="N222" s="18"/>
      <c r="O222" s="18"/>
      <c r="P222" s="18"/>
      <c r="Q222" s="137">
        <f t="shared" si="73"/>
        <v>0</v>
      </c>
      <c r="R222" s="137">
        <f t="shared" si="74"/>
        <v>0</v>
      </c>
      <c r="S222" s="122"/>
      <c r="T222" s="139">
        <f>IFERROR(VLOOKUP(E222,マスタ!$F$4:$H$19,3,0),0)</f>
        <v>0</v>
      </c>
      <c r="U222" s="139">
        <f>IFERROR(VLOOKUP(L222,マスタ!$J$4:$L$19,3,0),0)</f>
        <v>0</v>
      </c>
      <c r="V222" s="140">
        <f>IFERROR(VLOOKUP($B222,'相場&amp;ウオレット'!$A$4:$H$53,2,0),0)</f>
        <v>0</v>
      </c>
      <c r="W222" s="140">
        <f>IFERROR(VLOOKUP($B222,'相場&amp;ウオレット'!$A$4:$H$53,3,0),0)</f>
        <v>0</v>
      </c>
      <c r="X222" s="140">
        <f>IFERROR(VLOOKUP($B222,'相場&amp;ウオレット'!$A$4:$H$53,4,0),0)</f>
        <v>0</v>
      </c>
      <c r="Y222" s="140">
        <f>IFERROR(VLOOKUP($B222,'相場&amp;ウオレット'!$A$4:$H$53,5,0),0)</f>
        <v>0</v>
      </c>
      <c r="Z222" s="141" t="str">
        <f t="shared" si="75"/>
        <v>_</v>
      </c>
      <c r="AA222" s="142" t="str">
        <f t="shared" si="76"/>
        <v>_</v>
      </c>
      <c r="AB222" s="143">
        <f>IFERROR(IF(C222="両替",1,VLOOKUP(E222,マスタ!$F$4:$G$19,2,0)),0)</f>
        <v>0</v>
      </c>
      <c r="AC222" s="143">
        <f t="shared" si="80"/>
        <v>0</v>
      </c>
      <c r="AD222" s="143">
        <f t="shared" si="81"/>
        <v>0</v>
      </c>
      <c r="AE222" s="143">
        <f t="shared" si="82"/>
        <v>0</v>
      </c>
      <c r="AF222" s="143">
        <f t="shared" si="83"/>
        <v>0</v>
      </c>
      <c r="AG222" s="143">
        <f t="shared" si="84"/>
        <v>0</v>
      </c>
      <c r="AH222" s="143">
        <f t="shared" si="85"/>
        <v>0</v>
      </c>
      <c r="AI222" s="143">
        <f t="shared" si="77"/>
        <v>0</v>
      </c>
      <c r="AJ222" s="143">
        <f>IFERROR(VLOOKUP(F222,資産!$A$5:$G$10000,7,0),0)</f>
        <v>0</v>
      </c>
      <c r="AK222" s="142">
        <f>IF(C222="両替",1,IFERROR(VLOOKUP(L222,マスタ!$J$4:$L$19,2,0),0))</f>
        <v>0</v>
      </c>
      <c r="AL222" s="148">
        <f t="shared" si="86"/>
        <v>0</v>
      </c>
      <c r="AM222" s="148">
        <f t="shared" si="87"/>
        <v>0</v>
      </c>
      <c r="AN222" s="148">
        <f t="shared" si="88"/>
        <v>0</v>
      </c>
      <c r="AO222" s="148">
        <f t="shared" si="89"/>
        <v>0</v>
      </c>
      <c r="AP222" s="148">
        <f t="shared" si="90"/>
        <v>0</v>
      </c>
      <c r="AQ222" s="148">
        <f t="shared" si="91"/>
        <v>0</v>
      </c>
      <c r="AR222" s="148">
        <f t="shared" si="78"/>
        <v>0</v>
      </c>
      <c r="AS222" s="148">
        <f t="shared" si="92"/>
        <v>0</v>
      </c>
      <c r="AT222" s="148">
        <f t="shared" si="93"/>
        <v>0</v>
      </c>
    </row>
    <row r="223" spans="1:46">
      <c r="A223" s="21">
        <f t="shared" si="79"/>
        <v>215</v>
      </c>
      <c r="B223" s="29"/>
      <c r="C223" s="61"/>
      <c r="D223" s="34">
        <f t="shared" si="71"/>
        <v>0</v>
      </c>
      <c r="E223" s="17"/>
      <c r="F223" s="19"/>
      <c r="G223" s="18"/>
      <c r="H223" s="18"/>
      <c r="I223" s="18"/>
      <c r="J223" s="18"/>
      <c r="K223" s="60">
        <f t="shared" si="72"/>
        <v>0</v>
      </c>
      <c r="L223" s="17"/>
      <c r="M223" s="20">
        <f>IF(U223=0,0,SUM($U$9:U223))</f>
        <v>0</v>
      </c>
      <c r="N223" s="18"/>
      <c r="O223" s="18"/>
      <c r="P223" s="18"/>
      <c r="Q223" s="137">
        <f t="shared" si="73"/>
        <v>0</v>
      </c>
      <c r="R223" s="137">
        <f t="shared" si="74"/>
        <v>0</v>
      </c>
      <c r="S223" s="122"/>
      <c r="T223" s="139">
        <f>IFERROR(VLOOKUP(E223,マスタ!$F$4:$H$19,3,0),0)</f>
        <v>0</v>
      </c>
      <c r="U223" s="139">
        <f>IFERROR(VLOOKUP(L223,マスタ!$J$4:$L$19,3,0),0)</f>
        <v>0</v>
      </c>
      <c r="V223" s="140">
        <f>IFERROR(VLOOKUP($B223,'相場&amp;ウオレット'!$A$4:$H$53,2,0),0)</f>
        <v>0</v>
      </c>
      <c r="W223" s="140">
        <f>IFERROR(VLOOKUP($B223,'相場&amp;ウオレット'!$A$4:$H$53,3,0),0)</f>
        <v>0</v>
      </c>
      <c r="X223" s="140">
        <f>IFERROR(VLOOKUP($B223,'相場&amp;ウオレット'!$A$4:$H$53,4,0),0)</f>
        <v>0</v>
      </c>
      <c r="Y223" s="140">
        <f>IFERROR(VLOOKUP($B223,'相場&amp;ウオレット'!$A$4:$H$53,5,0),0)</f>
        <v>0</v>
      </c>
      <c r="Z223" s="141" t="str">
        <f t="shared" si="75"/>
        <v>_</v>
      </c>
      <c r="AA223" s="142" t="str">
        <f t="shared" si="76"/>
        <v>_</v>
      </c>
      <c r="AB223" s="143">
        <f>IFERROR(IF(C223="両替",1,VLOOKUP(E223,マスタ!$F$4:$G$19,2,0)),0)</f>
        <v>0</v>
      </c>
      <c r="AC223" s="143">
        <f t="shared" si="80"/>
        <v>0</v>
      </c>
      <c r="AD223" s="143">
        <f t="shared" si="81"/>
        <v>0</v>
      </c>
      <c r="AE223" s="143">
        <f t="shared" si="82"/>
        <v>0</v>
      </c>
      <c r="AF223" s="143">
        <f t="shared" si="83"/>
        <v>0</v>
      </c>
      <c r="AG223" s="143">
        <f t="shared" si="84"/>
        <v>0</v>
      </c>
      <c r="AH223" s="143">
        <f t="shared" si="85"/>
        <v>0</v>
      </c>
      <c r="AI223" s="143">
        <f t="shared" si="77"/>
        <v>0</v>
      </c>
      <c r="AJ223" s="143">
        <f>IFERROR(VLOOKUP(F223,資産!$A$5:$G$10000,7,0),0)</f>
        <v>0</v>
      </c>
      <c r="AK223" s="142">
        <f>IF(C223="両替",1,IFERROR(VLOOKUP(L223,マスタ!$J$4:$L$19,2,0),0))</f>
        <v>0</v>
      </c>
      <c r="AL223" s="148">
        <f t="shared" si="86"/>
        <v>0</v>
      </c>
      <c r="AM223" s="148">
        <f t="shared" si="87"/>
        <v>0</v>
      </c>
      <c r="AN223" s="148">
        <f t="shared" si="88"/>
        <v>0</v>
      </c>
      <c r="AO223" s="148">
        <f t="shared" si="89"/>
        <v>0</v>
      </c>
      <c r="AP223" s="148">
        <f t="shared" si="90"/>
        <v>0</v>
      </c>
      <c r="AQ223" s="148">
        <f t="shared" si="91"/>
        <v>0</v>
      </c>
      <c r="AR223" s="148">
        <f t="shared" si="78"/>
        <v>0</v>
      </c>
      <c r="AS223" s="148">
        <f t="shared" si="92"/>
        <v>0</v>
      </c>
      <c r="AT223" s="148">
        <f t="shared" si="93"/>
        <v>0</v>
      </c>
    </row>
    <row r="224" spans="1:46">
      <c r="A224" s="21">
        <f t="shared" si="79"/>
        <v>216</v>
      </c>
      <c r="B224" s="29"/>
      <c r="C224" s="61"/>
      <c r="D224" s="34">
        <f t="shared" si="71"/>
        <v>0</v>
      </c>
      <c r="E224" s="17"/>
      <c r="F224" s="19"/>
      <c r="G224" s="18"/>
      <c r="H224" s="18"/>
      <c r="I224" s="18"/>
      <c r="J224" s="18"/>
      <c r="K224" s="60">
        <f t="shared" si="72"/>
        <v>0</v>
      </c>
      <c r="L224" s="17"/>
      <c r="M224" s="20">
        <f>IF(U224=0,0,SUM($U$9:U224))</f>
        <v>0</v>
      </c>
      <c r="N224" s="18"/>
      <c r="O224" s="18"/>
      <c r="P224" s="18"/>
      <c r="Q224" s="137">
        <f t="shared" si="73"/>
        <v>0</v>
      </c>
      <c r="R224" s="137">
        <f t="shared" si="74"/>
        <v>0</v>
      </c>
      <c r="S224" s="122"/>
      <c r="T224" s="139">
        <f>IFERROR(VLOOKUP(E224,マスタ!$F$4:$H$19,3,0),0)</f>
        <v>0</v>
      </c>
      <c r="U224" s="139">
        <f>IFERROR(VLOOKUP(L224,マスタ!$J$4:$L$19,3,0),0)</f>
        <v>0</v>
      </c>
      <c r="V224" s="140">
        <f>IFERROR(VLOOKUP($B224,'相場&amp;ウオレット'!$A$4:$H$53,2,0),0)</f>
        <v>0</v>
      </c>
      <c r="W224" s="140">
        <f>IFERROR(VLOOKUP($B224,'相場&amp;ウオレット'!$A$4:$H$53,3,0),0)</f>
        <v>0</v>
      </c>
      <c r="X224" s="140">
        <f>IFERROR(VLOOKUP($B224,'相場&amp;ウオレット'!$A$4:$H$53,4,0),0)</f>
        <v>0</v>
      </c>
      <c r="Y224" s="140">
        <f>IFERROR(VLOOKUP($B224,'相場&amp;ウオレット'!$A$4:$H$53,5,0),0)</f>
        <v>0</v>
      </c>
      <c r="Z224" s="141" t="str">
        <f t="shared" si="75"/>
        <v>_</v>
      </c>
      <c r="AA224" s="142" t="str">
        <f t="shared" si="76"/>
        <v>_</v>
      </c>
      <c r="AB224" s="143">
        <f>IFERROR(IF(C224="両替",1,VLOOKUP(E224,マスタ!$F$4:$G$19,2,0)),0)</f>
        <v>0</v>
      </c>
      <c r="AC224" s="143">
        <f t="shared" si="80"/>
        <v>0</v>
      </c>
      <c r="AD224" s="143">
        <f t="shared" si="81"/>
        <v>0</v>
      </c>
      <c r="AE224" s="143">
        <f t="shared" si="82"/>
        <v>0</v>
      </c>
      <c r="AF224" s="143">
        <f t="shared" si="83"/>
        <v>0</v>
      </c>
      <c r="AG224" s="143">
        <f t="shared" si="84"/>
        <v>0</v>
      </c>
      <c r="AH224" s="143">
        <f t="shared" si="85"/>
        <v>0</v>
      </c>
      <c r="AI224" s="143">
        <f t="shared" si="77"/>
        <v>0</v>
      </c>
      <c r="AJ224" s="143">
        <f>IFERROR(VLOOKUP(F224,資産!$A$5:$G$10000,7,0),0)</f>
        <v>0</v>
      </c>
      <c r="AK224" s="142">
        <f>IF(C224="両替",1,IFERROR(VLOOKUP(L224,マスタ!$J$4:$L$19,2,0),0))</f>
        <v>0</v>
      </c>
      <c r="AL224" s="148">
        <f t="shared" si="86"/>
        <v>0</v>
      </c>
      <c r="AM224" s="148">
        <f t="shared" si="87"/>
        <v>0</v>
      </c>
      <c r="AN224" s="148">
        <f t="shared" si="88"/>
        <v>0</v>
      </c>
      <c r="AO224" s="148">
        <f t="shared" si="89"/>
        <v>0</v>
      </c>
      <c r="AP224" s="148">
        <f t="shared" si="90"/>
        <v>0</v>
      </c>
      <c r="AQ224" s="148">
        <f t="shared" si="91"/>
        <v>0</v>
      </c>
      <c r="AR224" s="148">
        <f t="shared" si="78"/>
        <v>0</v>
      </c>
      <c r="AS224" s="148">
        <f t="shared" si="92"/>
        <v>0</v>
      </c>
      <c r="AT224" s="148">
        <f t="shared" si="93"/>
        <v>0</v>
      </c>
    </row>
    <row r="225" spans="1:46">
      <c r="A225" s="21">
        <f t="shared" si="79"/>
        <v>217</v>
      </c>
      <c r="B225" s="29"/>
      <c r="C225" s="61"/>
      <c r="D225" s="34">
        <f t="shared" si="71"/>
        <v>0</v>
      </c>
      <c r="E225" s="17"/>
      <c r="F225" s="19"/>
      <c r="G225" s="18"/>
      <c r="H225" s="18"/>
      <c r="I225" s="18"/>
      <c r="J225" s="18"/>
      <c r="K225" s="60">
        <f t="shared" si="72"/>
        <v>0</v>
      </c>
      <c r="L225" s="17"/>
      <c r="M225" s="20">
        <f>IF(U225=0,0,SUM($U$9:U225))</f>
        <v>0</v>
      </c>
      <c r="N225" s="18"/>
      <c r="O225" s="18"/>
      <c r="P225" s="18"/>
      <c r="Q225" s="137">
        <f t="shared" si="73"/>
        <v>0</v>
      </c>
      <c r="R225" s="137">
        <f t="shared" si="74"/>
        <v>0</v>
      </c>
      <c r="S225" s="122"/>
      <c r="T225" s="139">
        <f>IFERROR(VLOOKUP(E225,マスタ!$F$4:$H$19,3,0),0)</f>
        <v>0</v>
      </c>
      <c r="U225" s="139">
        <f>IFERROR(VLOOKUP(L225,マスタ!$J$4:$L$19,3,0),0)</f>
        <v>0</v>
      </c>
      <c r="V225" s="140">
        <f>IFERROR(VLOOKUP($B225,'相場&amp;ウオレット'!$A$4:$H$53,2,0),0)</f>
        <v>0</v>
      </c>
      <c r="W225" s="140">
        <f>IFERROR(VLOOKUP($B225,'相場&amp;ウオレット'!$A$4:$H$53,3,0),0)</f>
        <v>0</v>
      </c>
      <c r="X225" s="140">
        <f>IFERROR(VLOOKUP($B225,'相場&amp;ウオレット'!$A$4:$H$53,4,0),0)</f>
        <v>0</v>
      </c>
      <c r="Y225" s="140">
        <f>IFERROR(VLOOKUP($B225,'相場&amp;ウオレット'!$A$4:$H$53,5,0),0)</f>
        <v>0</v>
      </c>
      <c r="Z225" s="141" t="str">
        <f t="shared" si="75"/>
        <v>_</v>
      </c>
      <c r="AA225" s="142" t="str">
        <f t="shared" si="76"/>
        <v>_</v>
      </c>
      <c r="AB225" s="143">
        <f>IFERROR(IF(C225="両替",1,VLOOKUP(E225,マスタ!$F$4:$G$19,2,0)),0)</f>
        <v>0</v>
      </c>
      <c r="AC225" s="143">
        <f t="shared" si="80"/>
        <v>0</v>
      </c>
      <c r="AD225" s="143">
        <f t="shared" si="81"/>
        <v>0</v>
      </c>
      <c r="AE225" s="143">
        <f t="shared" si="82"/>
        <v>0</v>
      </c>
      <c r="AF225" s="143">
        <f t="shared" si="83"/>
        <v>0</v>
      </c>
      <c r="AG225" s="143">
        <f t="shared" si="84"/>
        <v>0</v>
      </c>
      <c r="AH225" s="143">
        <f t="shared" si="85"/>
        <v>0</v>
      </c>
      <c r="AI225" s="143">
        <f t="shared" si="77"/>
        <v>0</v>
      </c>
      <c r="AJ225" s="143">
        <f>IFERROR(VLOOKUP(F225,資産!$A$5:$G$10000,7,0),0)</f>
        <v>0</v>
      </c>
      <c r="AK225" s="142">
        <f>IF(C225="両替",1,IFERROR(VLOOKUP(L225,マスタ!$J$4:$L$19,2,0),0))</f>
        <v>0</v>
      </c>
      <c r="AL225" s="148">
        <f t="shared" si="86"/>
        <v>0</v>
      </c>
      <c r="AM225" s="148">
        <f t="shared" si="87"/>
        <v>0</v>
      </c>
      <c r="AN225" s="148">
        <f t="shared" si="88"/>
        <v>0</v>
      </c>
      <c r="AO225" s="148">
        <f t="shared" si="89"/>
        <v>0</v>
      </c>
      <c r="AP225" s="148">
        <f t="shared" si="90"/>
        <v>0</v>
      </c>
      <c r="AQ225" s="148">
        <f t="shared" si="91"/>
        <v>0</v>
      </c>
      <c r="AR225" s="148">
        <f t="shared" si="78"/>
        <v>0</v>
      </c>
      <c r="AS225" s="148">
        <f t="shared" si="92"/>
        <v>0</v>
      </c>
      <c r="AT225" s="148">
        <f t="shared" si="93"/>
        <v>0</v>
      </c>
    </row>
    <row r="226" spans="1:46">
      <c r="A226" s="21">
        <f t="shared" si="79"/>
        <v>218</v>
      </c>
      <c r="B226" s="29"/>
      <c r="C226" s="61"/>
      <c r="D226" s="34">
        <f t="shared" si="71"/>
        <v>0</v>
      </c>
      <c r="E226" s="17"/>
      <c r="F226" s="19"/>
      <c r="G226" s="18"/>
      <c r="H226" s="18"/>
      <c r="I226" s="18"/>
      <c r="J226" s="18"/>
      <c r="K226" s="60">
        <f t="shared" si="72"/>
        <v>0</v>
      </c>
      <c r="L226" s="17"/>
      <c r="M226" s="20">
        <f>IF(U226=0,0,SUM($U$9:U226))</f>
        <v>0</v>
      </c>
      <c r="N226" s="18"/>
      <c r="O226" s="18"/>
      <c r="P226" s="18"/>
      <c r="Q226" s="137">
        <f t="shared" si="73"/>
        <v>0</v>
      </c>
      <c r="R226" s="137">
        <f t="shared" si="74"/>
        <v>0</v>
      </c>
      <c r="S226" s="122"/>
      <c r="T226" s="139">
        <f>IFERROR(VLOOKUP(E226,マスタ!$F$4:$H$19,3,0),0)</f>
        <v>0</v>
      </c>
      <c r="U226" s="139">
        <f>IFERROR(VLOOKUP(L226,マスタ!$J$4:$L$19,3,0),0)</f>
        <v>0</v>
      </c>
      <c r="V226" s="140">
        <f>IFERROR(VLOOKUP($B226,'相場&amp;ウオレット'!$A$4:$H$53,2,0),0)</f>
        <v>0</v>
      </c>
      <c r="W226" s="140">
        <f>IFERROR(VLOOKUP($B226,'相場&amp;ウオレット'!$A$4:$H$53,3,0),0)</f>
        <v>0</v>
      </c>
      <c r="X226" s="140">
        <f>IFERROR(VLOOKUP($B226,'相場&amp;ウオレット'!$A$4:$H$53,4,0),0)</f>
        <v>0</v>
      </c>
      <c r="Y226" s="140">
        <f>IFERROR(VLOOKUP($B226,'相場&amp;ウオレット'!$A$4:$H$53,5,0),0)</f>
        <v>0</v>
      </c>
      <c r="Z226" s="141" t="str">
        <f t="shared" si="75"/>
        <v>_</v>
      </c>
      <c r="AA226" s="142" t="str">
        <f t="shared" si="76"/>
        <v>_</v>
      </c>
      <c r="AB226" s="143">
        <f>IFERROR(IF(C226="両替",1,VLOOKUP(E226,マスタ!$F$4:$G$19,2,0)),0)</f>
        <v>0</v>
      </c>
      <c r="AC226" s="143">
        <f t="shared" si="80"/>
        <v>0</v>
      </c>
      <c r="AD226" s="143">
        <f t="shared" si="81"/>
        <v>0</v>
      </c>
      <c r="AE226" s="143">
        <f t="shared" si="82"/>
        <v>0</v>
      </c>
      <c r="AF226" s="143">
        <f t="shared" si="83"/>
        <v>0</v>
      </c>
      <c r="AG226" s="143">
        <f t="shared" si="84"/>
        <v>0</v>
      </c>
      <c r="AH226" s="143">
        <f t="shared" si="85"/>
        <v>0</v>
      </c>
      <c r="AI226" s="143">
        <f t="shared" si="77"/>
        <v>0</v>
      </c>
      <c r="AJ226" s="143">
        <f>IFERROR(VLOOKUP(F226,資産!$A$5:$G$10000,7,0),0)</f>
        <v>0</v>
      </c>
      <c r="AK226" s="142">
        <f>IF(C226="両替",1,IFERROR(VLOOKUP(L226,マスタ!$J$4:$L$19,2,0),0))</f>
        <v>0</v>
      </c>
      <c r="AL226" s="148">
        <f t="shared" si="86"/>
        <v>0</v>
      </c>
      <c r="AM226" s="148">
        <f t="shared" si="87"/>
        <v>0</v>
      </c>
      <c r="AN226" s="148">
        <f t="shared" si="88"/>
        <v>0</v>
      </c>
      <c r="AO226" s="148">
        <f t="shared" si="89"/>
        <v>0</v>
      </c>
      <c r="AP226" s="148">
        <f t="shared" si="90"/>
        <v>0</v>
      </c>
      <c r="AQ226" s="148">
        <f t="shared" si="91"/>
        <v>0</v>
      </c>
      <c r="AR226" s="148">
        <f t="shared" si="78"/>
        <v>0</v>
      </c>
      <c r="AS226" s="148">
        <f t="shared" si="92"/>
        <v>0</v>
      </c>
      <c r="AT226" s="148">
        <f t="shared" si="93"/>
        <v>0</v>
      </c>
    </row>
    <row r="227" spans="1:46">
      <c r="A227" s="21">
        <f t="shared" si="79"/>
        <v>219</v>
      </c>
      <c r="B227" s="29"/>
      <c r="C227" s="61"/>
      <c r="D227" s="34">
        <f t="shared" si="71"/>
        <v>0</v>
      </c>
      <c r="E227" s="17"/>
      <c r="F227" s="19"/>
      <c r="G227" s="18"/>
      <c r="H227" s="18"/>
      <c r="I227" s="18"/>
      <c r="J227" s="18"/>
      <c r="K227" s="60">
        <f t="shared" si="72"/>
        <v>0</v>
      </c>
      <c r="L227" s="17"/>
      <c r="M227" s="20">
        <f>IF(U227=0,0,SUM($U$9:U227))</f>
        <v>0</v>
      </c>
      <c r="N227" s="18"/>
      <c r="O227" s="18"/>
      <c r="P227" s="18"/>
      <c r="Q227" s="137">
        <f t="shared" si="73"/>
        <v>0</v>
      </c>
      <c r="R227" s="137">
        <f t="shared" si="74"/>
        <v>0</v>
      </c>
      <c r="S227" s="122"/>
      <c r="T227" s="139">
        <f>IFERROR(VLOOKUP(E227,マスタ!$F$4:$H$19,3,0),0)</f>
        <v>0</v>
      </c>
      <c r="U227" s="139">
        <f>IFERROR(VLOOKUP(L227,マスタ!$J$4:$L$19,3,0),0)</f>
        <v>0</v>
      </c>
      <c r="V227" s="140">
        <f>IFERROR(VLOOKUP($B227,'相場&amp;ウオレット'!$A$4:$H$53,2,0),0)</f>
        <v>0</v>
      </c>
      <c r="W227" s="140">
        <f>IFERROR(VLOOKUP($B227,'相場&amp;ウオレット'!$A$4:$H$53,3,0),0)</f>
        <v>0</v>
      </c>
      <c r="X227" s="140">
        <f>IFERROR(VLOOKUP($B227,'相場&amp;ウオレット'!$A$4:$H$53,4,0),0)</f>
        <v>0</v>
      </c>
      <c r="Y227" s="140">
        <f>IFERROR(VLOOKUP($B227,'相場&amp;ウオレット'!$A$4:$H$53,5,0),0)</f>
        <v>0</v>
      </c>
      <c r="Z227" s="141" t="str">
        <f t="shared" si="75"/>
        <v>_</v>
      </c>
      <c r="AA227" s="142" t="str">
        <f t="shared" si="76"/>
        <v>_</v>
      </c>
      <c r="AB227" s="143">
        <f>IFERROR(IF(C227="両替",1,VLOOKUP(E227,マスタ!$F$4:$G$19,2,0)),0)</f>
        <v>0</v>
      </c>
      <c r="AC227" s="143">
        <f t="shared" si="80"/>
        <v>0</v>
      </c>
      <c r="AD227" s="143">
        <f t="shared" si="81"/>
        <v>0</v>
      </c>
      <c r="AE227" s="143">
        <f t="shared" si="82"/>
        <v>0</v>
      </c>
      <c r="AF227" s="143">
        <f t="shared" si="83"/>
        <v>0</v>
      </c>
      <c r="AG227" s="143">
        <f t="shared" si="84"/>
        <v>0</v>
      </c>
      <c r="AH227" s="143">
        <f t="shared" si="85"/>
        <v>0</v>
      </c>
      <c r="AI227" s="143">
        <f t="shared" si="77"/>
        <v>0</v>
      </c>
      <c r="AJ227" s="143">
        <f>IFERROR(VLOOKUP(F227,資産!$A$5:$G$10000,7,0),0)</f>
        <v>0</v>
      </c>
      <c r="AK227" s="142">
        <f>IF(C227="両替",1,IFERROR(VLOOKUP(L227,マスタ!$J$4:$L$19,2,0),0))</f>
        <v>0</v>
      </c>
      <c r="AL227" s="148">
        <f t="shared" si="86"/>
        <v>0</v>
      </c>
      <c r="AM227" s="148">
        <f t="shared" si="87"/>
        <v>0</v>
      </c>
      <c r="AN227" s="148">
        <f t="shared" si="88"/>
        <v>0</v>
      </c>
      <c r="AO227" s="148">
        <f t="shared" si="89"/>
        <v>0</v>
      </c>
      <c r="AP227" s="148">
        <f t="shared" si="90"/>
        <v>0</v>
      </c>
      <c r="AQ227" s="148">
        <f t="shared" si="91"/>
        <v>0</v>
      </c>
      <c r="AR227" s="148">
        <f t="shared" si="78"/>
        <v>0</v>
      </c>
      <c r="AS227" s="148">
        <f t="shared" si="92"/>
        <v>0</v>
      </c>
      <c r="AT227" s="148">
        <f t="shared" si="93"/>
        <v>0</v>
      </c>
    </row>
    <row r="228" spans="1:46">
      <c r="A228" s="21">
        <f t="shared" si="79"/>
        <v>220</v>
      </c>
      <c r="B228" s="29"/>
      <c r="C228" s="61"/>
      <c r="D228" s="34">
        <f t="shared" si="71"/>
        <v>0</v>
      </c>
      <c r="E228" s="17"/>
      <c r="F228" s="19"/>
      <c r="G228" s="18"/>
      <c r="H228" s="18"/>
      <c r="I228" s="18"/>
      <c r="J228" s="18"/>
      <c r="K228" s="60">
        <f t="shared" si="72"/>
        <v>0</v>
      </c>
      <c r="L228" s="17"/>
      <c r="M228" s="20">
        <f>IF(U228=0,0,SUM($U$9:U228))</f>
        <v>0</v>
      </c>
      <c r="N228" s="18"/>
      <c r="O228" s="18"/>
      <c r="P228" s="18"/>
      <c r="Q228" s="137">
        <f t="shared" si="73"/>
        <v>0</v>
      </c>
      <c r="R228" s="137">
        <f t="shared" si="74"/>
        <v>0</v>
      </c>
      <c r="S228" s="122"/>
      <c r="T228" s="139">
        <f>IFERROR(VLOOKUP(E228,マスタ!$F$4:$H$19,3,0),0)</f>
        <v>0</v>
      </c>
      <c r="U228" s="139">
        <f>IFERROR(VLOOKUP(L228,マスタ!$J$4:$L$19,3,0),0)</f>
        <v>0</v>
      </c>
      <c r="V228" s="140">
        <f>IFERROR(VLOOKUP($B228,'相場&amp;ウオレット'!$A$4:$H$53,2,0),0)</f>
        <v>0</v>
      </c>
      <c r="W228" s="140">
        <f>IFERROR(VLOOKUP($B228,'相場&amp;ウオレット'!$A$4:$H$53,3,0),0)</f>
        <v>0</v>
      </c>
      <c r="X228" s="140">
        <f>IFERROR(VLOOKUP($B228,'相場&amp;ウオレット'!$A$4:$H$53,4,0),0)</f>
        <v>0</v>
      </c>
      <c r="Y228" s="140">
        <f>IFERROR(VLOOKUP($B228,'相場&amp;ウオレット'!$A$4:$H$53,5,0),0)</f>
        <v>0</v>
      </c>
      <c r="Z228" s="141" t="str">
        <f t="shared" si="75"/>
        <v>_</v>
      </c>
      <c r="AA228" s="142" t="str">
        <f t="shared" si="76"/>
        <v>_</v>
      </c>
      <c r="AB228" s="143">
        <f>IFERROR(IF(C228="両替",1,VLOOKUP(E228,マスタ!$F$4:$G$19,2,0)),0)</f>
        <v>0</v>
      </c>
      <c r="AC228" s="143">
        <f t="shared" si="80"/>
        <v>0</v>
      </c>
      <c r="AD228" s="143">
        <f t="shared" si="81"/>
        <v>0</v>
      </c>
      <c r="AE228" s="143">
        <f t="shared" si="82"/>
        <v>0</v>
      </c>
      <c r="AF228" s="143">
        <f t="shared" si="83"/>
        <v>0</v>
      </c>
      <c r="AG228" s="143">
        <f t="shared" si="84"/>
        <v>0</v>
      </c>
      <c r="AH228" s="143">
        <f t="shared" si="85"/>
        <v>0</v>
      </c>
      <c r="AI228" s="143">
        <f t="shared" si="77"/>
        <v>0</v>
      </c>
      <c r="AJ228" s="143">
        <f>IFERROR(VLOOKUP(F228,資産!$A$5:$G$10000,7,0),0)</f>
        <v>0</v>
      </c>
      <c r="AK228" s="142">
        <f>IF(C228="両替",1,IFERROR(VLOOKUP(L228,マスタ!$J$4:$L$19,2,0),0))</f>
        <v>0</v>
      </c>
      <c r="AL228" s="148">
        <f t="shared" si="86"/>
        <v>0</v>
      </c>
      <c r="AM228" s="148">
        <f t="shared" si="87"/>
        <v>0</v>
      </c>
      <c r="AN228" s="148">
        <f t="shared" si="88"/>
        <v>0</v>
      </c>
      <c r="AO228" s="148">
        <f t="shared" si="89"/>
        <v>0</v>
      </c>
      <c r="AP228" s="148">
        <f t="shared" si="90"/>
        <v>0</v>
      </c>
      <c r="AQ228" s="148">
        <f t="shared" si="91"/>
        <v>0</v>
      </c>
      <c r="AR228" s="148">
        <f t="shared" si="78"/>
        <v>0</v>
      </c>
      <c r="AS228" s="148">
        <f t="shared" si="92"/>
        <v>0</v>
      </c>
      <c r="AT228" s="148">
        <f t="shared" si="93"/>
        <v>0</v>
      </c>
    </row>
    <row r="229" spans="1:46">
      <c r="A229" s="21">
        <f t="shared" si="79"/>
        <v>221</v>
      </c>
      <c r="B229" s="29"/>
      <c r="C229" s="61"/>
      <c r="D229" s="34">
        <f t="shared" si="71"/>
        <v>0</v>
      </c>
      <c r="E229" s="17"/>
      <c r="F229" s="19"/>
      <c r="G229" s="18"/>
      <c r="H229" s="18"/>
      <c r="I229" s="18"/>
      <c r="J229" s="18"/>
      <c r="K229" s="60">
        <f t="shared" si="72"/>
        <v>0</v>
      </c>
      <c r="L229" s="17"/>
      <c r="M229" s="20">
        <f>IF(U229=0,0,SUM($U$9:U229))</f>
        <v>0</v>
      </c>
      <c r="N229" s="18"/>
      <c r="O229" s="18"/>
      <c r="P229" s="18"/>
      <c r="Q229" s="137">
        <f t="shared" si="73"/>
        <v>0</v>
      </c>
      <c r="R229" s="137">
        <f t="shared" si="74"/>
        <v>0</v>
      </c>
      <c r="S229" s="122"/>
      <c r="T229" s="139">
        <f>IFERROR(VLOOKUP(E229,マスタ!$F$4:$H$19,3,0),0)</f>
        <v>0</v>
      </c>
      <c r="U229" s="139">
        <f>IFERROR(VLOOKUP(L229,マスタ!$J$4:$L$19,3,0),0)</f>
        <v>0</v>
      </c>
      <c r="V229" s="140">
        <f>IFERROR(VLOOKUP($B229,'相場&amp;ウオレット'!$A$4:$H$53,2,0),0)</f>
        <v>0</v>
      </c>
      <c r="W229" s="140">
        <f>IFERROR(VLOOKUP($B229,'相場&amp;ウオレット'!$A$4:$H$53,3,0),0)</f>
        <v>0</v>
      </c>
      <c r="X229" s="140">
        <f>IFERROR(VLOOKUP($B229,'相場&amp;ウオレット'!$A$4:$H$53,4,0),0)</f>
        <v>0</v>
      </c>
      <c r="Y229" s="140">
        <f>IFERROR(VLOOKUP($B229,'相場&amp;ウオレット'!$A$4:$H$53,5,0),0)</f>
        <v>0</v>
      </c>
      <c r="Z229" s="141" t="str">
        <f t="shared" si="75"/>
        <v>_</v>
      </c>
      <c r="AA229" s="142" t="str">
        <f t="shared" si="76"/>
        <v>_</v>
      </c>
      <c r="AB229" s="143">
        <f>IFERROR(IF(C229="両替",1,VLOOKUP(E229,マスタ!$F$4:$G$19,2,0)),0)</f>
        <v>0</v>
      </c>
      <c r="AC229" s="143">
        <f t="shared" si="80"/>
        <v>0</v>
      </c>
      <c r="AD229" s="143">
        <f t="shared" si="81"/>
        <v>0</v>
      </c>
      <c r="AE229" s="143">
        <f t="shared" si="82"/>
        <v>0</v>
      </c>
      <c r="AF229" s="143">
        <f t="shared" si="83"/>
        <v>0</v>
      </c>
      <c r="AG229" s="143">
        <f t="shared" si="84"/>
        <v>0</v>
      </c>
      <c r="AH229" s="143">
        <f t="shared" si="85"/>
        <v>0</v>
      </c>
      <c r="AI229" s="143">
        <f t="shared" si="77"/>
        <v>0</v>
      </c>
      <c r="AJ229" s="143">
        <f>IFERROR(VLOOKUP(F229,資産!$A$5:$G$10000,7,0),0)</f>
        <v>0</v>
      </c>
      <c r="AK229" s="142">
        <f>IF(C229="両替",1,IFERROR(VLOOKUP(L229,マスタ!$J$4:$L$19,2,0),0))</f>
        <v>0</v>
      </c>
      <c r="AL229" s="148">
        <f t="shared" si="86"/>
        <v>0</v>
      </c>
      <c r="AM229" s="148">
        <f t="shared" si="87"/>
        <v>0</v>
      </c>
      <c r="AN229" s="148">
        <f t="shared" si="88"/>
        <v>0</v>
      </c>
      <c r="AO229" s="148">
        <f t="shared" si="89"/>
        <v>0</v>
      </c>
      <c r="AP229" s="148">
        <f t="shared" si="90"/>
        <v>0</v>
      </c>
      <c r="AQ229" s="148">
        <f t="shared" si="91"/>
        <v>0</v>
      </c>
      <c r="AR229" s="148">
        <f t="shared" si="78"/>
        <v>0</v>
      </c>
      <c r="AS229" s="148">
        <f t="shared" si="92"/>
        <v>0</v>
      </c>
      <c r="AT229" s="148">
        <f t="shared" si="93"/>
        <v>0</v>
      </c>
    </row>
    <row r="230" spans="1:46">
      <c r="A230" s="21">
        <f t="shared" si="79"/>
        <v>222</v>
      </c>
      <c r="B230" s="29"/>
      <c r="C230" s="61"/>
      <c r="D230" s="34">
        <f t="shared" si="71"/>
        <v>0</v>
      </c>
      <c r="E230" s="17"/>
      <c r="F230" s="19"/>
      <c r="G230" s="18"/>
      <c r="H230" s="18"/>
      <c r="I230" s="18"/>
      <c r="J230" s="18"/>
      <c r="K230" s="60">
        <f t="shared" si="72"/>
        <v>0</v>
      </c>
      <c r="L230" s="17"/>
      <c r="M230" s="20">
        <f>IF(U230=0,0,SUM($U$9:U230))</f>
        <v>0</v>
      </c>
      <c r="N230" s="18"/>
      <c r="O230" s="18"/>
      <c r="P230" s="18"/>
      <c r="Q230" s="137">
        <f t="shared" si="73"/>
        <v>0</v>
      </c>
      <c r="R230" s="137">
        <f t="shared" si="74"/>
        <v>0</v>
      </c>
      <c r="S230" s="122"/>
      <c r="T230" s="139">
        <f>IFERROR(VLOOKUP(E230,マスタ!$F$4:$H$19,3,0),0)</f>
        <v>0</v>
      </c>
      <c r="U230" s="139">
        <f>IFERROR(VLOOKUP(L230,マスタ!$J$4:$L$19,3,0),0)</f>
        <v>0</v>
      </c>
      <c r="V230" s="140">
        <f>IFERROR(VLOOKUP($B230,'相場&amp;ウオレット'!$A$4:$H$53,2,0),0)</f>
        <v>0</v>
      </c>
      <c r="W230" s="140">
        <f>IFERROR(VLOOKUP($B230,'相場&amp;ウオレット'!$A$4:$H$53,3,0),0)</f>
        <v>0</v>
      </c>
      <c r="X230" s="140">
        <f>IFERROR(VLOOKUP($B230,'相場&amp;ウオレット'!$A$4:$H$53,4,0),0)</f>
        <v>0</v>
      </c>
      <c r="Y230" s="140">
        <f>IFERROR(VLOOKUP($B230,'相場&amp;ウオレット'!$A$4:$H$53,5,0),0)</f>
        <v>0</v>
      </c>
      <c r="Z230" s="141" t="str">
        <f t="shared" si="75"/>
        <v>_</v>
      </c>
      <c r="AA230" s="142" t="str">
        <f t="shared" si="76"/>
        <v>_</v>
      </c>
      <c r="AB230" s="143">
        <f>IFERROR(IF(C230="両替",1,VLOOKUP(E230,マスタ!$F$4:$G$19,2,0)),0)</f>
        <v>0</v>
      </c>
      <c r="AC230" s="143">
        <f t="shared" si="80"/>
        <v>0</v>
      </c>
      <c r="AD230" s="143">
        <f t="shared" si="81"/>
        <v>0</v>
      </c>
      <c r="AE230" s="143">
        <f t="shared" si="82"/>
        <v>0</v>
      </c>
      <c r="AF230" s="143">
        <f t="shared" si="83"/>
        <v>0</v>
      </c>
      <c r="AG230" s="143">
        <f t="shared" si="84"/>
        <v>0</v>
      </c>
      <c r="AH230" s="143">
        <f t="shared" si="85"/>
        <v>0</v>
      </c>
      <c r="AI230" s="143">
        <f t="shared" si="77"/>
        <v>0</v>
      </c>
      <c r="AJ230" s="143">
        <f>IFERROR(VLOOKUP(F230,資産!$A$5:$G$10000,7,0),0)</f>
        <v>0</v>
      </c>
      <c r="AK230" s="142">
        <f>IF(C230="両替",1,IFERROR(VLOOKUP(L230,マスタ!$J$4:$L$19,2,0),0))</f>
        <v>0</v>
      </c>
      <c r="AL230" s="148">
        <f t="shared" si="86"/>
        <v>0</v>
      </c>
      <c r="AM230" s="148">
        <f t="shared" si="87"/>
        <v>0</v>
      </c>
      <c r="AN230" s="148">
        <f t="shared" si="88"/>
        <v>0</v>
      </c>
      <c r="AO230" s="148">
        <f t="shared" si="89"/>
        <v>0</v>
      </c>
      <c r="AP230" s="148">
        <f t="shared" si="90"/>
        <v>0</v>
      </c>
      <c r="AQ230" s="148">
        <f t="shared" si="91"/>
        <v>0</v>
      </c>
      <c r="AR230" s="148">
        <f t="shared" si="78"/>
        <v>0</v>
      </c>
      <c r="AS230" s="148">
        <f t="shared" si="92"/>
        <v>0</v>
      </c>
      <c r="AT230" s="148">
        <f t="shared" si="93"/>
        <v>0</v>
      </c>
    </row>
    <row r="231" spans="1:46">
      <c r="A231" s="21">
        <f t="shared" si="79"/>
        <v>223</v>
      </c>
      <c r="B231" s="29"/>
      <c r="C231" s="61"/>
      <c r="D231" s="34">
        <f t="shared" si="71"/>
        <v>0</v>
      </c>
      <c r="E231" s="17"/>
      <c r="F231" s="19"/>
      <c r="G231" s="18"/>
      <c r="H231" s="18"/>
      <c r="I231" s="18"/>
      <c r="J231" s="18"/>
      <c r="K231" s="60">
        <f t="shared" si="72"/>
        <v>0</v>
      </c>
      <c r="L231" s="17"/>
      <c r="M231" s="20">
        <f>IF(U231=0,0,SUM($U$9:U231))</f>
        <v>0</v>
      </c>
      <c r="N231" s="18"/>
      <c r="O231" s="18"/>
      <c r="P231" s="18"/>
      <c r="Q231" s="137">
        <f t="shared" si="73"/>
        <v>0</v>
      </c>
      <c r="R231" s="137">
        <f t="shared" si="74"/>
        <v>0</v>
      </c>
      <c r="S231" s="122"/>
      <c r="T231" s="139">
        <f>IFERROR(VLOOKUP(E231,マスタ!$F$4:$H$19,3,0),0)</f>
        <v>0</v>
      </c>
      <c r="U231" s="139">
        <f>IFERROR(VLOOKUP(L231,マスタ!$J$4:$L$19,3,0),0)</f>
        <v>0</v>
      </c>
      <c r="V231" s="140">
        <f>IFERROR(VLOOKUP($B231,'相場&amp;ウオレット'!$A$4:$H$53,2,0),0)</f>
        <v>0</v>
      </c>
      <c r="W231" s="140">
        <f>IFERROR(VLOOKUP($B231,'相場&amp;ウオレット'!$A$4:$H$53,3,0),0)</f>
        <v>0</v>
      </c>
      <c r="X231" s="140">
        <f>IFERROR(VLOOKUP($B231,'相場&amp;ウオレット'!$A$4:$H$53,4,0),0)</f>
        <v>0</v>
      </c>
      <c r="Y231" s="140">
        <f>IFERROR(VLOOKUP($B231,'相場&amp;ウオレット'!$A$4:$H$53,5,0),0)</f>
        <v>0</v>
      </c>
      <c r="Z231" s="141" t="str">
        <f t="shared" si="75"/>
        <v>_</v>
      </c>
      <c r="AA231" s="142" t="str">
        <f t="shared" si="76"/>
        <v>_</v>
      </c>
      <c r="AB231" s="143">
        <f>IFERROR(IF(C231="両替",1,VLOOKUP(E231,マスタ!$F$4:$G$19,2,0)),0)</f>
        <v>0</v>
      </c>
      <c r="AC231" s="143">
        <f t="shared" si="80"/>
        <v>0</v>
      </c>
      <c r="AD231" s="143">
        <f t="shared" si="81"/>
        <v>0</v>
      </c>
      <c r="AE231" s="143">
        <f t="shared" si="82"/>
        <v>0</v>
      </c>
      <c r="AF231" s="143">
        <f t="shared" si="83"/>
        <v>0</v>
      </c>
      <c r="AG231" s="143">
        <f t="shared" si="84"/>
        <v>0</v>
      </c>
      <c r="AH231" s="143">
        <f t="shared" si="85"/>
        <v>0</v>
      </c>
      <c r="AI231" s="143">
        <f t="shared" si="77"/>
        <v>0</v>
      </c>
      <c r="AJ231" s="143">
        <f>IFERROR(VLOOKUP(F231,資産!$A$5:$G$10000,7,0),0)</f>
        <v>0</v>
      </c>
      <c r="AK231" s="142">
        <f>IF(C231="両替",1,IFERROR(VLOOKUP(L231,マスタ!$J$4:$L$19,2,0),0))</f>
        <v>0</v>
      </c>
      <c r="AL231" s="148">
        <f t="shared" si="86"/>
        <v>0</v>
      </c>
      <c r="AM231" s="148">
        <f t="shared" si="87"/>
        <v>0</v>
      </c>
      <c r="AN231" s="148">
        <f t="shared" si="88"/>
        <v>0</v>
      </c>
      <c r="AO231" s="148">
        <f t="shared" si="89"/>
        <v>0</v>
      </c>
      <c r="AP231" s="148">
        <f t="shared" si="90"/>
        <v>0</v>
      </c>
      <c r="AQ231" s="148">
        <f t="shared" si="91"/>
        <v>0</v>
      </c>
      <c r="AR231" s="148">
        <f t="shared" si="78"/>
        <v>0</v>
      </c>
      <c r="AS231" s="148">
        <f t="shared" si="92"/>
        <v>0</v>
      </c>
      <c r="AT231" s="148">
        <f t="shared" si="93"/>
        <v>0</v>
      </c>
    </row>
    <row r="232" spans="1:46">
      <c r="A232" s="21">
        <f t="shared" si="79"/>
        <v>224</v>
      </c>
      <c r="B232" s="29"/>
      <c r="C232" s="61"/>
      <c r="D232" s="34">
        <f t="shared" si="71"/>
        <v>0</v>
      </c>
      <c r="E232" s="17"/>
      <c r="F232" s="19"/>
      <c r="G232" s="18"/>
      <c r="H232" s="18"/>
      <c r="I232" s="18"/>
      <c r="J232" s="18"/>
      <c r="K232" s="60">
        <f t="shared" si="72"/>
        <v>0</v>
      </c>
      <c r="L232" s="17"/>
      <c r="M232" s="20">
        <f>IF(U232=0,0,SUM($U$9:U232))</f>
        <v>0</v>
      </c>
      <c r="N232" s="18"/>
      <c r="O232" s="18"/>
      <c r="P232" s="18"/>
      <c r="Q232" s="137">
        <f t="shared" si="73"/>
        <v>0</v>
      </c>
      <c r="R232" s="137">
        <f t="shared" si="74"/>
        <v>0</v>
      </c>
      <c r="S232" s="122"/>
      <c r="T232" s="139">
        <f>IFERROR(VLOOKUP(E232,マスタ!$F$4:$H$19,3,0),0)</f>
        <v>0</v>
      </c>
      <c r="U232" s="139">
        <f>IFERROR(VLOOKUP(L232,マスタ!$J$4:$L$19,3,0),0)</f>
        <v>0</v>
      </c>
      <c r="V232" s="140">
        <f>IFERROR(VLOOKUP($B232,'相場&amp;ウオレット'!$A$4:$H$53,2,0),0)</f>
        <v>0</v>
      </c>
      <c r="W232" s="140">
        <f>IFERROR(VLOOKUP($B232,'相場&amp;ウオレット'!$A$4:$H$53,3,0),0)</f>
        <v>0</v>
      </c>
      <c r="X232" s="140">
        <f>IFERROR(VLOOKUP($B232,'相場&amp;ウオレット'!$A$4:$H$53,4,0),0)</f>
        <v>0</v>
      </c>
      <c r="Y232" s="140">
        <f>IFERROR(VLOOKUP($B232,'相場&amp;ウオレット'!$A$4:$H$53,5,0),0)</f>
        <v>0</v>
      </c>
      <c r="Z232" s="141" t="str">
        <f t="shared" si="75"/>
        <v>_</v>
      </c>
      <c r="AA232" s="142" t="str">
        <f t="shared" si="76"/>
        <v>_</v>
      </c>
      <c r="AB232" s="143">
        <f>IFERROR(IF(C232="両替",1,VLOOKUP(E232,マスタ!$F$4:$G$19,2,0)),0)</f>
        <v>0</v>
      </c>
      <c r="AC232" s="143">
        <f t="shared" si="80"/>
        <v>0</v>
      </c>
      <c r="AD232" s="143">
        <f t="shared" si="81"/>
        <v>0</v>
      </c>
      <c r="AE232" s="143">
        <f t="shared" si="82"/>
        <v>0</v>
      </c>
      <c r="AF232" s="143">
        <f t="shared" si="83"/>
        <v>0</v>
      </c>
      <c r="AG232" s="143">
        <f t="shared" si="84"/>
        <v>0</v>
      </c>
      <c r="AH232" s="143">
        <f t="shared" si="85"/>
        <v>0</v>
      </c>
      <c r="AI232" s="143">
        <f t="shared" si="77"/>
        <v>0</v>
      </c>
      <c r="AJ232" s="143">
        <f>IFERROR(VLOOKUP(F232,資産!$A$5:$G$10000,7,0),0)</f>
        <v>0</v>
      </c>
      <c r="AK232" s="142">
        <f>IF(C232="両替",1,IFERROR(VLOOKUP(L232,マスタ!$J$4:$L$19,2,0),0))</f>
        <v>0</v>
      </c>
      <c r="AL232" s="148">
        <f t="shared" si="86"/>
        <v>0</v>
      </c>
      <c r="AM232" s="148">
        <f t="shared" si="87"/>
        <v>0</v>
      </c>
      <c r="AN232" s="148">
        <f t="shared" si="88"/>
        <v>0</v>
      </c>
      <c r="AO232" s="148">
        <f t="shared" si="89"/>
        <v>0</v>
      </c>
      <c r="AP232" s="148">
        <f t="shared" si="90"/>
        <v>0</v>
      </c>
      <c r="AQ232" s="148">
        <f t="shared" si="91"/>
        <v>0</v>
      </c>
      <c r="AR232" s="148">
        <f t="shared" si="78"/>
        <v>0</v>
      </c>
      <c r="AS232" s="148">
        <f t="shared" si="92"/>
        <v>0</v>
      </c>
      <c r="AT232" s="148">
        <f t="shared" si="93"/>
        <v>0</v>
      </c>
    </row>
    <row r="233" spans="1:46">
      <c r="A233" s="21">
        <f t="shared" si="79"/>
        <v>225</v>
      </c>
      <c r="B233" s="29"/>
      <c r="C233" s="61"/>
      <c r="D233" s="34">
        <f t="shared" si="71"/>
        <v>0</v>
      </c>
      <c r="E233" s="17"/>
      <c r="F233" s="19"/>
      <c r="G233" s="18"/>
      <c r="H233" s="18"/>
      <c r="I233" s="18"/>
      <c r="J233" s="18"/>
      <c r="K233" s="60">
        <f t="shared" si="72"/>
        <v>0</v>
      </c>
      <c r="L233" s="17"/>
      <c r="M233" s="20">
        <f>IF(U233=0,0,SUM($U$9:U233))</f>
        <v>0</v>
      </c>
      <c r="N233" s="18"/>
      <c r="O233" s="18"/>
      <c r="P233" s="18"/>
      <c r="Q233" s="137">
        <f t="shared" si="73"/>
        <v>0</v>
      </c>
      <c r="R233" s="137">
        <f t="shared" si="74"/>
        <v>0</v>
      </c>
      <c r="S233" s="122"/>
      <c r="T233" s="139">
        <f>IFERROR(VLOOKUP(E233,マスタ!$F$4:$H$19,3,0),0)</f>
        <v>0</v>
      </c>
      <c r="U233" s="139">
        <f>IFERROR(VLOOKUP(L233,マスタ!$J$4:$L$19,3,0),0)</f>
        <v>0</v>
      </c>
      <c r="V233" s="140">
        <f>IFERROR(VLOOKUP($B233,'相場&amp;ウオレット'!$A$4:$H$53,2,0),0)</f>
        <v>0</v>
      </c>
      <c r="W233" s="140">
        <f>IFERROR(VLOOKUP($B233,'相場&amp;ウオレット'!$A$4:$H$53,3,0),0)</f>
        <v>0</v>
      </c>
      <c r="X233" s="140">
        <f>IFERROR(VLOOKUP($B233,'相場&amp;ウオレット'!$A$4:$H$53,4,0),0)</f>
        <v>0</v>
      </c>
      <c r="Y233" s="140">
        <f>IFERROR(VLOOKUP($B233,'相場&amp;ウオレット'!$A$4:$H$53,5,0),0)</f>
        <v>0</v>
      </c>
      <c r="Z233" s="141" t="str">
        <f t="shared" si="75"/>
        <v>_</v>
      </c>
      <c r="AA233" s="142" t="str">
        <f t="shared" si="76"/>
        <v>_</v>
      </c>
      <c r="AB233" s="143">
        <f>IFERROR(IF(C233="両替",1,VLOOKUP(E233,マスタ!$F$4:$G$19,2,0)),0)</f>
        <v>0</v>
      </c>
      <c r="AC233" s="143">
        <f t="shared" si="80"/>
        <v>0</v>
      </c>
      <c r="AD233" s="143">
        <f t="shared" si="81"/>
        <v>0</v>
      </c>
      <c r="AE233" s="143">
        <f t="shared" si="82"/>
        <v>0</v>
      </c>
      <c r="AF233" s="143">
        <f t="shared" si="83"/>
        <v>0</v>
      </c>
      <c r="AG233" s="143">
        <f t="shared" si="84"/>
        <v>0</v>
      </c>
      <c r="AH233" s="143">
        <f t="shared" si="85"/>
        <v>0</v>
      </c>
      <c r="AI233" s="143">
        <f t="shared" si="77"/>
        <v>0</v>
      </c>
      <c r="AJ233" s="143">
        <f>IFERROR(VLOOKUP(F233,資産!$A$5:$G$10000,7,0),0)</f>
        <v>0</v>
      </c>
      <c r="AK233" s="142">
        <f>IF(C233="両替",1,IFERROR(VLOOKUP(L233,マスタ!$J$4:$L$19,2,0),0))</f>
        <v>0</v>
      </c>
      <c r="AL233" s="148">
        <f t="shared" si="86"/>
        <v>0</v>
      </c>
      <c r="AM233" s="148">
        <f t="shared" si="87"/>
        <v>0</v>
      </c>
      <c r="AN233" s="148">
        <f t="shared" si="88"/>
        <v>0</v>
      </c>
      <c r="AO233" s="148">
        <f t="shared" si="89"/>
        <v>0</v>
      </c>
      <c r="AP233" s="148">
        <f t="shared" si="90"/>
        <v>0</v>
      </c>
      <c r="AQ233" s="148">
        <f t="shared" si="91"/>
        <v>0</v>
      </c>
      <c r="AR233" s="148">
        <f t="shared" si="78"/>
        <v>0</v>
      </c>
      <c r="AS233" s="148">
        <f t="shared" si="92"/>
        <v>0</v>
      </c>
      <c r="AT233" s="148">
        <f t="shared" si="93"/>
        <v>0</v>
      </c>
    </row>
    <row r="234" spans="1:46">
      <c r="A234" s="21">
        <f t="shared" si="79"/>
        <v>226</v>
      </c>
      <c r="B234" s="29"/>
      <c r="C234" s="61"/>
      <c r="D234" s="34">
        <f t="shared" si="71"/>
        <v>0</v>
      </c>
      <c r="E234" s="17"/>
      <c r="F234" s="19"/>
      <c r="G234" s="18"/>
      <c r="H234" s="18"/>
      <c r="I234" s="18"/>
      <c r="J234" s="18"/>
      <c r="K234" s="60">
        <f t="shared" si="72"/>
        <v>0</v>
      </c>
      <c r="L234" s="17"/>
      <c r="M234" s="20">
        <f>IF(U234=0,0,SUM($U$9:U234))</f>
        <v>0</v>
      </c>
      <c r="N234" s="18"/>
      <c r="O234" s="18"/>
      <c r="P234" s="18"/>
      <c r="Q234" s="137">
        <f t="shared" si="73"/>
        <v>0</v>
      </c>
      <c r="R234" s="137">
        <f t="shared" si="74"/>
        <v>0</v>
      </c>
      <c r="S234" s="122"/>
      <c r="T234" s="139">
        <f>IFERROR(VLOOKUP(E234,マスタ!$F$4:$H$19,3,0),0)</f>
        <v>0</v>
      </c>
      <c r="U234" s="139">
        <f>IFERROR(VLOOKUP(L234,マスタ!$J$4:$L$19,3,0),0)</f>
        <v>0</v>
      </c>
      <c r="V234" s="140">
        <f>IFERROR(VLOOKUP($B234,'相場&amp;ウオレット'!$A$4:$H$53,2,0),0)</f>
        <v>0</v>
      </c>
      <c r="W234" s="140">
        <f>IFERROR(VLOOKUP($B234,'相場&amp;ウオレット'!$A$4:$H$53,3,0),0)</f>
        <v>0</v>
      </c>
      <c r="X234" s="140">
        <f>IFERROR(VLOOKUP($B234,'相場&amp;ウオレット'!$A$4:$H$53,4,0),0)</f>
        <v>0</v>
      </c>
      <c r="Y234" s="140">
        <f>IFERROR(VLOOKUP($B234,'相場&amp;ウオレット'!$A$4:$H$53,5,0),0)</f>
        <v>0</v>
      </c>
      <c r="Z234" s="141" t="str">
        <f t="shared" si="75"/>
        <v>_</v>
      </c>
      <c r="AA234" s="142" t="str">
        <f t="shared" si="76"/>
        <v>_</v>
      </c>
      <c r="AB234" s="143">
        <f>IFERROR(IF(C234="両替",1,VLOOKUP(E234,マスタ!$F$4:$G$19,2,0)),0)</f>
        <v>0</v>
      </c>
      <c r="AC234" s="143">
        <f t="shared" si="80"/>
        <v>0</v>
      </c>
      <c r="AD234" s="143">
        <f t="shared" si="81"/>
        <v>0</v>
      </c>
      <c r="AE234" s="143">
        <f t="shared" si="82"/>
        <v>0</v>
      </c>
      <c r="AF234" s="143">
        <f t="shared" si="83"/>
        <v>0</v>
      </c>
      <c r="AG234" s="143">
        <f t="shared" si="84"/>
        <v>0</v>
      </c>
      <c r="AH234" s="143">
        <f t="shared" si="85"/>
        <v>0</v>
      </c>
      <c r="AI234" s="143">
        <f t="shared" si="77"/>
        <v>0</v>
      </c>
      <c r="AJ234" s="143">
        <f>IFERROR(VLOOKUP(F234,資産!$A$5:$G$10000,7,0),0)</f>
        <v>0</v>
      </c>
      <c r="AK234" s="142">
        <f>IF(C234="両替",1,IFERROR(VLOOKUP(L234,マスタ!$J$4:$L$19,2,0),0))</f>
        <v>0</v>
      </c>
      <c r="AL234" s="148">
        <f t="shared" si="86"/>
        <v>0</v>
      </c>
      <c r="AM234" s="148">
        <f t="shared" si="87"/>
        <v>0</v>
      </c>
      <c r="AN234" s="148">
        <f t="shared" si="88"/>
        <v>0</v>
      </c>
      <c r="AO234" s="148">
        <f t="shared" si="89"/>
        <v>0</v>
      </c>
      <c r="AP234" s="148">
        <f t="shared" si="90"/>
        <v>0</v>
      </c>
      <c r="AQ234" s="148">
        <f t="shared" si="91"/>
        <v>0</v>
      </c>
      <c r="AR234" s="148">
        <f t="shared" si="78"/>
        <v>0</v>
      </c>
      <c r="AS234" s="148">
        <f t="shared" si="92"/>
        <v>0</v>
      </c>
      <c r="AT234" s="148">
        <f t="shared" si="93"/>
        <v>0</v>
      </c>
    </row>
    <row r="235" spans="1:46">
      <c r="A235" s="21">
        <f t="shared" si="79"/>
        <v>227</v>
      </c>
      <c r="B235" s="29"/>
      <c r="C235" s="61"/>
      <c r="D235" s="34">
        <f t="shared" si="71"/>
        <v>0</v>
      </c>
      <c r="E235" s="17"/>
      <c r="F235" s="19"/>
      <c r="G235" s="18"/>
      <c r="H235" s="18"/>
      <c r="I235" s="18"/>
      <c r="J235" s="18"/>
      <c r="K235" s="60">
        <f t="shared" si="72"/>
        <v>0</v>
      </c>
      <c r="L235" s="17"/>
      <c r="M235" s="20">
        <f>IF(U235=0,0,SUM($U$9:U235))</f>
        <v>0</v>
      </c>
      <c r="N235" s="18"/>
      <c r="O235" s="18"/>
      <c r="P235" s="18"/>
      <c r="Q235" s="137">
        <f t="shared" si="73"/>
        <v>0</v>
      </c>
      <c r="R235" s="137">
        <f t="shared" si="74"/>
        <v>0</v>
      </c>
      <c r="S235" s="122"/>
      <c r="T235" s="139">
        <f>IFERROR(VLOOKUP(E235,マスタ!$F$4:$H$19,3,0),0)</f>
        <v>0</v>
      </c>
      <c r="U235" s="139">
        <f>IFERROR(VLOOKUP(L235,マスタ!$J$4:$L$19,3,0),0)</f>
        <v>0</v>
      </c>
      <c r="V235" s="140">
        <f>IFERROR(VLOOKUP($B235,'相場&amp;ウオレット'!$A$4:$H$53,2,0),0)</f>
        <v>0</v>
      </c>
      <c r="W235" s="140">
        <f>IFERROR(VLOOKUP($B235,'相場&amp;ウオレット'!$A$4:$H$53,3,0),0)</f>
        <v>0</v>
      </c>
      <c r="X235" s="140">
        <f>IFERROR(VLOOKUP($B235,'相場&amp;ウオレット'!$A$4:$H$53,4,0),0)</f>
        <v>0</v>
      </c>
      <c r="Y235" s="140">
        <f>IFERROR(VLOOKUP($B235,'相場&amp;ウオレット'!$A$4:$H$53,5,0),0)</f>
        <v>0</v>
      </c>
      <c r="Z235" s="141" t="str">
        <f t="shared" si="75"/>
        <v>_</v>
      </c>
      <c r="AA235" s="142" t="str">
        <f t="shared" si="76"/>
        <v>_</v>
      </c>
      <c r="AB235" s="143">
        <f>IFERROR(IF(C235="両替",1,VLOOKUP(E235,マスタ!$F$4:$G$19,2,0)),0)</f>
        <v>0</v>
      </c>
      <c r="AC235" s="143">
        <f t="shared" si="80"/>
        <v>0</v>
      </c>
      <c r="AD235" s="143">
        <f t="shared" si="81"/>
        <v>0</v>
      </c>
      <c r="AE235" s="143">
        <f t="shared" si="82"/>
        <v>0</v>
      </c>
      <c r="AF235" s="143">
        <f t="shared" si="83"/>
        <v>0</v>
      </c>
      <c r="AG235" s="143">
        <f t="shared" si="84"/>
        <v>0</v>
      </c>
      <c r="AH235" s="143">
        <f t="shared" si="85"/>
        <v>0</v>
      </c>
      <c r="AI235" s="143">
        <f t="shared" si="77"/>
        <v>0</v>
      </c>
      <c r="AJ235" s="143">
        <f>IFERROR(VLOOKUP(F235,資産!$A$5:$G$10000,7,0),0)</f>
        <v>0</v>
      </c>
      <c r="AK235" s="142">
        <f>IF(C235="両替",1,IFERROR(VLOOKUP(L235,マスタ!$J$4:$L$19,2,0),0))</f>
        <v>0</v>
      </c>
      <c r="AL235" s="148">
        <f t="shared" si="86"/>
        <v>0</v>
      </c>
      <c r="AM235" s="148">
        <f t="shared" si="87"/>
        <v>0</v>
      </c>
      <c r="AN235" s="148">
        <f t="shared" si="88"/>
        <v>0</v>
      </c>
      <c r="AO235" s="148">
        <f t="shared" si="89"/>
        <v>0</v>
      </c>
      <c r="AP235" s="148">
        <f t="shared" si="90"/>
        <v>0</v>
      </c>
      <c r="AQ235" s="148">
        <f t="shared" si="91"/>
        <v>0</v>
      </c>
      <c r="AR235" s="148">
        <f t="shared" si="78"/>
        <v>0</v>
      </c>
      <c r="AS235" s="148">
        <f t="shared" si="92"/>
        <v>0</v>
      </c>
      <c r="AT235" s="148">
        <f t="shared" si="93"/>
        <v>0</v>
      </c>
    </row>
    <row r="236" spans="1:46">
      <c r="A236" s="21">
        <f t="shared" si="79"/>
        <v>228</v>
      </c>
      <c r="B236" s="29"/>
      <c r="C236" s="61"/>
      <c r="D236" s="34">
        <f t="shared" si="71"/>
        <v>0</v>
      </c>
      <c r="E236" s="17"/>
      <c r="F236" s="19"/>
      <c r="G236" s="18"/>
      <c r="H236" s="18"/>
      <c r="I236" s="18"/>
      <c r="J236" s="18"/>
      <c r="K236" s="60">
        <f t="shared" si="72"/>
        <v>0</v>
      </c>
      <c r="L236" s="17"/>
      <c r="M236" s="20">
        <f>IF(U236=0,0,SUM($U$9:U236))</f>
        <v>0</v>
      </c>
      <c r="N236" s="18"/>
      <c r="O236" s="18"/>
      <c r="P236" s="18"/>
      <c r="Q236" s="137">
        <f t="shared" si="73"/>
        <v>0</v>
      </c>
      <c r="R236" s="137">
        <f t="shared" si="74"/>
        <v>0</v>
      </c>
      <c r="S236" s="122"/>
      <c r="T236" s="139">
        <f>IFERROR(VLOOKUP(E236,マスタ!$F$4:$H$19,3,0),0)</f>
        <v>0</v>
      </c>
      <c r="U236" s="139">
        <f>IFERROR(VLOOKUP(L236,マスタ!$J$4:$L$19,3,0),0)</f>
        <v>0</v>
      </c>
      <c r="V236" s="140">
        <f>IFERROR(VLOOKUP($B236,'相場&amp;ウオレット'!$A$4:$H$53,2,0),0)</f>
        <v>0</v>
      </c>
      <c r="W236" s="140">
        <f>IFERROR(VLOOKUP($B236,'相場&amp;ウオレット'!$A$4:$H$53,3,0),0)</f>
        <v>0</v>
      </c>
      <c r="X236" s="140">
        <f>IFERROR(VLOOKUP($B236,'相場&amp;ウオレット'!$A$4:$H$53,4,0),0)</f>
        <v>0</v>
      </c>
      <c r="Y236" s="140">
        <f>IFERROR(VLOOKUP($B236,'相場&amp;ウオレット'!$A$4:$H$53,5,0),0)</f>
        <v>0</v>
      </c>
      <c r="Z236" s="141" t="str">
        <f t="shared" si="75"/>
        <v>_</v>
      </c>
      <c r="AA236" s="142" t="str">
        <f t="shared" si="76"/>
        <v>_</v>
      </c>
      <c r="AB236" s="143">
        <f>IFERROR(IF(C236="両替",1,VLOOKUP(E236,マスタ!$F$4:$G$19,2,0)),0)</f>
        <v>0</v>
      </c>
      <c r="AC236" s="143">
        <f t="shared" si="80"/>
        <v>0</v>
      </c>
      <c r="AD236" s="143">
        <f t="shared" si="81"/>
        <v>0</v>
      </c>
      <c r="AE236" s="143">
        <f t="shared" si="82"/>
        <v>0</v>
      </c>
      <c r="AF236" s="143">
        <f t="shared" si="83"/>
        <v>0</v>
      </c>
      <c r="AG236" s="143">
        <f t="shared" si="84"/>
        <v>0</v>
      </c>
      <c r="AH236" s="143">
        <f t="shared" si="85"/>
        <v>0</v>
      </c>
      <c r="AI236" s="143">
        <f t="shared" si="77"/>
        <v>0</v>
      </c>
      <c r="AJ236" s="143">
        <f>IFERROR(VLOOKUP(F236,資産!$A$5:$G$10000,7,0),0)</f>
        <v>0</v>
      </c>
      <c r="AK236" s="142">
        <f>IF(C236="両替",1,IFERROR(VLOOKUP(L236,マスタ!$J$4:$L$19,2,0),0))</f>
        <v>0</v>
      </c>
      <c r="AL236" s="148">
        <f t="shared" si="86"/>
        <v>0</v>
      </c>
      <c r="AM236" s="148">
        <f t="shared" si="87"/>
        <v>0</v>
      </c>
      <c r="AN236" s="148">
        <f t="shared" si="88"/>
        <v>0</v>
      </c>
      <c r="AO236" s="148">
        <f t="shared" si="89"/>
        <v>0</v>
      </c>
      <c r="AP236" s="148">
        <f t="shared" si="90"/>
        <v>0</v>
      </c>
      <c r="AQ236" s="148">
        <f t="shared" si="91"/>
        <v>0</v>
      </c>
      <c r="AR236" s="148">
        <f t="shared" si="78"/>
        <v>0</v>
      </c>
      <c r="AS236" s="148">
        <f t="shared" si="92"/>
        <v>0</v>
      </c>
      <c r="AT236" s="148">
        <f t="shared" si="93"/>
        <v>0</v>
      </c>
    </row>
    <row r="237" spans="1:46">
      <c r="A237" s="21">
        <f t="shared" si="79"/>
        <v>229</v>
      </c>
      <c r="B237" s="29"/>
      <c r="C237" s="61"/>
      <c r="D237" s="34">
        <f t="shared" si="71"/>
        <v>0</v>
      </c>
      <c r="E237" s="17"/>
      <c r="F237" s="19"/>
      <c r="G237" s="18"/>
      <c r="H237" s="18"/>
      <c r="I237" s="18"/>
      <c r="J237" s="18"/>
      <c r="K237" s="60">
        <f t="shared" si="72"/>
        <v>0</v>
      </c>
      <c r="L237" s="17"/>
      <c r="M237" s="20">
        <f>IF(U237=0,0,SUM($U$9:U237))</f>
        <v>0</v>
      </c>
      <c r="N237" s="18"/>
      <c r="O237" s="18"/>
      <c r="P237" s="18"/>
      <c r="Q237" s="137">
        <f t="shared" si="73"/>
        <v>0</v>
      </c>
      <c r="R237" s="137">
        <f t="shared" si="74"/>
        <v>0</v>
      </c>
      <c r="S237" s="122"/>
      <c r="T237" s="139">
        <f>IFERROR(VLOOKUP(E237,マスタ!$F$4:$H$19,3,0),0)</f>
        <v>0</v>
      </c>
      <c r="U237" s="139">
        <f>IFERROR(VLOOKUP(L237,マスタ!$J$4:$L$19,3,0),0)</f>
        <v>0</v>
      </c>
      <c r="V237" s="140">
        <f>IFERROR(VLOOKUP($B237,'相場&amp;ウオレット'!$A$4:$H$53,2,0),0)</f>
        <v>0</v>
      </c>
      <c r="W237" s="140">
        <f>IFERROR(VLOOKUP($B237,'相場&amp;ウオレット'!$A$4:$H$53,3,0),0)</f>
        <v>0</v>
      </c>
      <c r="X237" s="140">
        <f>IFERROR(VLOOKUP($B237,'相場&amp;ウオレット'!$A$4:$H$53,4,0),0)</f>
        <v>0</v>
      </c>
      <c r="Y237" s="140">
        <f>IFERROR(VLOOKUP($B237,'相場&amp;ウオレット'!$A$4:$H$53,5,0),0)</f>
        <v>0</v>
      </c>
      <c r="Z237" s="141" t="str">
        <f t="shared" si="75"/>
        <v>_</v>
      </c>
      <c r="AA237" s="142" t="str">
        <f t="shared" si="76"/>
        <v>_</v>
      </c>
      <c r="AB237" s="143">
        <f>IFERROR(IF(C237="両替",1,VLOOKUP(E237,マスタ!$F$4:$G$19,2,0)),0)</f>
        <v>0</v>
      </c>
      <c r="AC237" s="143">
        <f t="shared" si="80"/>
        <v>0</v>
      </c>
      <c r="AD237" s="143">
        <f t="shared" si="81"/>
        <v>0</v>
      </c>
      <c r="AE237" s="143">
        <f t="shared" si="82"/>
        <v>0</v>
      </c>
      <c r="AF237" s="143">
        <f t="shared" si="83"/>
        <v>0</v>
      </c>
      <c r="AG237" s="143">
        <f t="shared" si="84"/>
        <v>0</v>
      </c>
      <c r="AH237" s="143">
        <f t="shared" si="85"/>
        <v>0</v>
      </c>
      <c r="AI237" s="143">
        <f t="shared" si="77"/>
        <v>0</v>
      </c>
      <c r="AJ237" s="143">
        <f>IFERROR(VLOOKUP(F237,資産!$A$5:$G$10000,7,0),0)</f>
        <v>0</v>
      </c>
      <c r="AK237" s="142">
        <f>IF(C237="両替",1,IFERROR(VLOOKUP(L237,マスタ!$J$4:$L$19,2,0),0))</f>
        <v>0</v>
      </c>
      <c r="AL237" s="148">
        <f t="shared" si="86"/>
        <v>0</v>
      </c>
      <c r="AM237" s="148">
        <f t="shared" si="87"/>
        <v>0</v>
      </c>
      <c r="AN237" s="148">
        <f t="shared" si="88"/>
        <v>0</v>
      </c>
      <c r="AO237" s="148">
        <f t="shared" si="89"/>
        <v>0</v>
      </c>
      <c r="AP237" s="148">
        <f t="shared" si="90"/>
        <v>0</v>
      </c>
      <c r="AQ237" s="148">
        <f t="shared" si="91"/>
        <v>0</v>
      </c>
      <c r="AR237" s="148">
        <f t="shared" si="78"/>
        <v>0</v>
      </c>
      <c r="AS237" s="148">
        <f t="shared" si="92"/>
        <v>0</v>
      </c>
      <c r="AT237" s="148">
        <f t="shared" si="93"/>
        <v>0</v>
      </c>
    </row>
    <row r="238" spans="1:46">
      <c r="A238" s="21">
        <f t="shared" si="79"/>
        <v>230</v>
      </c>
      <c r="B238" s="29"/>
      <c r="C238" s="61"/>
      <c r="D238" s="34">
        <f t="shared" si="71"/>
        <v>0</v>
      </c>
      <c r="E238" s="17"/>
      <c r="F238" s="19"/>
      <c r="G238" s="18"/>
      <c r="H238" s="18"/>
      <c r="I238" s="18"/>
      <c r="J238" s="18"/>
      <c r="K238" s="60">
        <f t="shared" si="72"/>
        <v>0</v>
      </c>
      <c r="L238" s="17"/>
      <c r="M238" s="20">
        <f>IF(U238=0,0,SUM($U$9:U238))</f>
        <v>0</v>
      </c>
      <c r="N238" s="18"/>
      <c r="O238" s="18"/>
      <c r="P238" s="18"/>
      <c r="Q238" s="137">
        <f t="shared" si="73"/>
        <v>0</v>
      </c>
      <c r="R238" s="137">
        <f t="shared" si="74"/>
        <v>0</v>
      </c>
      <c r="S238" s="122"/>
      <c r="T238" s="139">
        <f>IFERROR(VLOOKUP(E238,マスタ!$F$4:$H$19,3,0),0)</f>
        <v>0</v>
      </c>
      <c r="U238" s="139">
        <f>IFERROR(VLOOKUP(L238,マスタ!$J$4:$L$19,3,0),0)</f>
        <v>0</v>
      </c>
      <c r="V238" s="140">
        <f>IFERROR(VLOOKUP($B238,'相場&amp;ウオレット'!$A$4:$H$53,2,0),0)</f>
        <v>0</v>
      </c>
      <c r="W238" s="140">
        <f>IFERROR(VLOOKUP($B238,'相場&amp;ウオレット'!$A$4:$H$53,3,0),0)</f>
        <v>0</v>
      </c>
      <c r="X238" s="140">
        <f>IFERROR(VLOOKUP($B238,'相場&amp;ウオレット'!$A$4:$H$53,4,0),0)</f>
        <v>0</v>
      </c>
      <c r="Y238" s="140">
        <f>IFERROR(VLOOKUP($B238,'相場&amp;ウオレット'!$A$4:$H$53,5,0),0)</f>
        <v>0</v>
      </c>
      <c r="Z238" s="141" t="str">
        <f t="shared" si="75"/>
        <v>_</v>
      </c>
      <c r="AA238" s="142" t="str">
        <f t="shared" si="76"/>
        <v>_</v>
      </c>
      <c r="AB238" s="143">
        <f>IFERROR(IF(C238="両替",1,VLOOKUP(E238,マスタ!$F$4:$G$19,2,0)),0)</f>
        <v>0</v>
      </c>
      <c r="AC238" s="143">
        <f t="shared" si="80"/>
        <v>0</v>
      </c>
      <c r="AD238" s="143">
        <f t="shared" si="81"/>
        <v>0</v>
      </c>
      <c r="AE238" s="143">
        <f t="shared" si="82"/>
        <v>0</v>
      </c>
      <c r="AF238" s="143">
        <f t="shared" si="83"/>
        <v>0</v>
      </c>
      <c r="AG238" s="143">
        <f t="shared" si="84"/>
        <v>0</v>
      </c>
      <c r="AH238" s="143">
        <f t="shared" si="85"/>
        <v>0</v>
      </c>
      <c r="AI238" s="143">
        <f t="shared" si="77"/>
        <v>0</v>
      </c>
      <c r="AJ238" s="143">
        <f>IFERROR(VLOOKUP(F238,資産!$A$5:$G$10000,7,0),0)</f>
        <v>0</v>
      </c>
      <c r="AK238" s="142">
        <f>IF(C238="両替",1,IFERROR(VLOOKUP(L238,マスタ!$J$4:$L$19,2,0),0))</f>
        <v>0</v>
      </c>
      <c r="AL238" s="148">
        <f t="shared" si="86"/>
        <v>0</v>
      </c>
      <c r="AM238" s="148">
        <f t="shared" si="87"/>
        <v>0</v>
      </c>
      <c r="AN238" s="148">
        <f t="shared" si="88"/>
        <v>0</v>
      </c>
      <c r="AO238" s="148">
        <f t="shared" si="89"/>
        <v>0</v>
      </c>
      <c r="AP238" s="148">
        <f t="shared" si="90"/>
        <v>0</v>
      </c>
      <c r="AQ238" s="148">
        <f t="shared" si="91"/>
        <v>0</v>
      </c>
      <c r="AR238" s="148">
        <f t="shared" si="78"/>
        <v>0</v>
      </c>
      <c r="AS238" s="148">
        <f t="shared" si="92"/>
        <v>0</v>
      </c>
      <c r="AT238" s="148">
        <f t="shared" si="93"/>
        <v>0</v>
      </c>
    </row>
    <row r="239" spans="1:46">
      <c r="A239" s="21">
        <f t="shared" si="79"/>
        <v>231</v>
      </c>
      <c r="B239" s="29"/>
      <c r="C239" s="61"/>
      <c r="D239" s="34">
        <f t="shared" si="71"/>
        <v>0</v>
      </c>
      <c r="E239" s="17"/>
      <c r="F239" s="19"/>
      <c r="G239" s="18"/>
      <c r="H239" s="18"/>
      <c r="I239" s="18"/>
      <c r="J239" s="18"/>
      <c r="K239" s="60">
        <f t="shared" si="72"/>
        <v>0</v>
      </c>
      <c r="L239" s="17"/>
      <c r="M239" s="20">
        <f>IF(U239=0,0,SUM($U$9:U239))</f>
        <v>0</v>
      </c>
      <c r="N239" s="18"/>
      <c r="O239" s="18"/>
      <c r="P239" s="18"/>
      <c r="Q239" s="137">
        <f t="shared" si="73"/>
        <v>0</v>
      </c>
      <c r="R239" s="137">
        <f t="shared" si="74"/>
        <v>0</v>
      </c>
      <c r="S239" s="122"/>
      <c r="T239" s="139">
        <f>IFERROR(VLOOKUP(E239,マスタ!$F$4:$H$19,3,0),0)</f>
        <v>0</v>
      </c>
      <c r="U239" s="139">
        <f>IFERROR(VLOOKUP(L239,マスタ!$J$4:$L$19,3,0),0)</f>
        <v>0</v>
      </c>
      <c r="V239" s="140">
        <f>IFERROR(VLOOKUP($B239,'相場&amp;ウオレット'!$A$4:$H$53,2,0),0)</f>
        <v>0</v>
      </c>
      <c r="W239" s="140">
        <f>IFERROR(VLOOKUP($B239,'相場&amp;ウオレット'!$A$4:$H$53,3,0),0)</f>
        <v>0</v>
      </c>
      <c r="X239" s="140">
        <f>IFERROR(VLOOKUP($B239,'相場&amp;ウオレット'!$A$4:$H$53,4,0),0)</f>
        <v>0</v>
      </c>
      <c r="Y239" s="140">
        <f>IFERROR(VLOOKUP($B239,'相場&amp;ウオレット'!$A$4:$H$53,5,0),0)</f>
        <v>0</v>
      </c>
      <c r="Z239" s="141" t="str">
        <f t="shared" si="75"/>
        <v>_</v>
      </c>
      <c r="AA239" s="142" t="str">
        <f t="shared" si="76"/>
        <v>_</v>
      </c>
      <c r="AB239" s="143">
        <f>IFERROR(IF(C239="両替",1,VLOOKUP(E239,マスタ!$F$4:$G$19,2,0)),0)</f>
        <v>0</v>
      </c>
      <c r="AC239" s="143">
        <f t="shared" si="80"/>
        <v>0</v>
      </c>
      <c r="AD239" s="143">
        <f t="shared" si="81"/>
        <v>0</v>
      </c>
      <c r="AE239" s="143">
        <f t="shared" si="82"/>
        <v>0</v>
      </c>
      <c r="AF239" s="143">
        <f t="shared" si="83"/>
        <v>0</v>
      </c>
      <c r="AG239" s="143">
        <f t="shared" si="84"/>
        <v>0</v>
      </c>
      <c r="AH239" s="143">
        <f t="shared" si="85"/>
        <v>0</v>
      </c>
      <c r="AI239" s="143">
        <f t="shared" si="77"/>
        <v>0</v>
      </c>
      <c r="AJ239" s="143">
        <f>IFERROR(VLOOKUP(F239,資産!$A$5:$G$10000,7,0),0)</f>
        <v>0</v>
      </c>
      <c r="AK239" s="142">
        <f>IF(C239="両替",1,IFERROR(VLOOKUP(L239,マスタ!$J$4:$L$19,2,0),0))</f>
        <v>0</v>
      </c>
      <c r="AL239" s="148">
        <f t="shared" si="86"/>
        <v>0</v>
      </c>
      <c r="AM239" s="148">
        <f t="shared" si="87"/>
        <v>0</v>
      </c>
      <c r="AN239" s="148">
        <f t="shared" si="88"/>
        <v>0</v>
      </c>
      <c r="AO239" s="148">
        <f t="shared" si="89"/>
        <v>0</v>
      </c>
      <c r="AP239" s="148">
        <f t="shared" si="90"/>
        <v>0</v>
      </c>
      <c r="AQ239" s="148">
        <f t="shared" si="91"/>
        <v>0</v>
      </c>
      <c r="AR239" s="148">
        <f t="shared" si="78"/>
        <v>0</v>
      </c>
      <c r="AS239" s="148">
        <f t="shared" si="92"/>
        <v>0</v>
      </c>
      <c r="AT239" s="148">
        <f t="shared" si="93"/>
        <v>0</v>
      </c>
    </row>
    <row r="240" spans="1:46">
      <c r="A240" s="21">
        <f t="shared" si="79"/>
        <v>232</v>
      </c>
      <c r="B240" s="29"/>
      <c r="C240" s="61"/>
      <c r="D240" s="34">
        <f t="shared" si="71"/>
        <v>0</v>
      </c>
      <c r="E240" s="17"/>
      <c r="F240" s="19"/>
      <c r="G240" s="18"/>
      <c r="H240" s="18"/>
      <c r="I240" s="18"/>
      <c r="J240" s="18"/>
      <c r="K240" s="60">
        <f t="shared" si="72"/>
        <v>0</v>
      </c>
      <c r="L240" s="17"/>
      <c r="M240" s="20">
        <f>IF(U240=0,0,SUM($U$9:U240))</f>
        <v>0</v>
      </c>
      <c r="N240" s="18"/>
      <c r="O240" s="18"/>
      <c r="P240" s="18"/>
      <c r="Q240" s="137">
        <f t="shared" si="73"/>
        <v>0</v>
      </c>
      <c r="R240" s="137">
        <f t="shared" si="74"/>
        <v>0</v>
      </c>
      <c r="S240" s="122"/>
      <c r="T240" s="139">
        <f>IFERROR(VLOOKUP(E240,マスタ!$F$4:$H$19,3,0),0)</f>
        <v>0</v>
      </c>
      <c r="U240" s="139">
        <f>IFERROR(VLOOKUP(L240,マスタ!$J$4:$L$19,3,0),0)</f>
        <v>0</v>
      </c>
      <c r="V240" s="140">
        <f>IFERROR(VLOOKUP($B240,'相場&amp;ウオレット'!$A$4:$H$53,2,0),0)</f>
        <v>0</v>
      </c>
      <c r="W240" s="140">
        <f>IFERROR(VLOOKUP($B240,'相場&amp;ウオレット'!$A$4:$H$53,3,0),0)</f>
        <v>0</v>
      </c>
      <c r="X240" s="140">
        <f>IFERROR(VLOOKUP($B240,'相場&amp;ウオレット'!$A$4:$H$53,4,0),0)</f>
        <v>0</v>
      </c>
      <c r="Y240" s="140">
        <f>IFERROR(VLOOKUP($B240,'相場&amp;ウオレット'!$A$4:$H$53,5,0),0)</f>
        <v>0</v>
      </c>
      <c r="Z240" s="141" t="str">
        <f t="shared" si="75"/>
        <v>_</v>
      </c>
      <c r="AA240" s="142" t="str">
        <f t="shared" si="76"/>
        <v>_</v>
      </c>
      <c r="AB240" s="143">
        <f>IFERROR(IF(C240="両替",1,VLOOKUP(E240,マスタ!$F$4:$G$19,2,0)),0)</f>
        <v>0</v>
      </c>
      <c r="AC240" s="143">
        <f t="shared" si="80"/>
        <v>0</v>
      </c>
      <c r="AD240" s="143">
        <f t="shared" si="81"/>
        <v>0</v>
      </c>
      <c r="AE240" s="143">
        <f t="shared" si="82"/>
        <v>0</v>
      </c>
      <c r="AF240" s="143">
        <f t="shared" si="83"/>
        <v>0</v>
      </c>
      <c r="AG240" s="143">
        <f t="shared" si="84"/>
        <v>0</v>
      </c>
      <c r="AH240" s="143">
        <f t="shared" si="85"/>
        <v>0</v>
      </c>
      <c r="AI240" s="143">
        <f t="shared" si="77"/>
        <v>0</v>
      </c>
      <c r="AJ240" s="143">
        <f>IFERROR(VLOOKUP(F240,資産!$A$5:$G$10000,7,0),0)</f>
        <v>0</v>
      </c>
      <c r="AK240" s="142">
        <f>IF(C240="両替",1,IFERROR(VLOOKUP(L240,マスタ!$J$4:$L$19,2,0),0))</f>
        <v>0</v>
      </c>
      <c r="AL240" s="148">
        <f t="shared" si="86"/>
        <v>0</v>
      </c>
      <c r="AM240" s="148">
        <f t="shared" si="87"/>
        <v>0</v>
      </c>
      <c r="AN240" s="148">
        <f t="shared" si="88"/>
        <v>0</v>
      </c>
      <c r="AO240" s="148">
        <f t="shared" si="89"/>
        <v>0</v>
      </c>
      <c r="AP240" s="148">
        <f t="shared" si="90"/>
        <v>0</v>
      </c>
      <c r="AQ240" s="148">
        <f t="shared" si="91"/>
        <v>0</v>
      </c>
      <c r="AR240" s="148">
        <f t="shared" si="78"/>
        <v>0</v>
      </c>
      <c r="AS240" s="148">
        <f t="shared" si="92"/>
        <v>0</v>
      </c>
      <c r="AT240" s="148">
        <f t="shared" si="93"/>
        <v>0</v>
      </c>
    </row>
    <row r="241" spans="1:46">
      <c r="A241" s="21">
        <f t="shared" si="79"/>
        <v>233</v>
      </c>
      <c r="B241" s="29"/>
      <c r="C241" s="61"/>
      <c r="D241" s="34">
        <f t="shared" si="71"/>
        <v>0</v>
      </c>
      <c r="E241" s="17"/>
      <c r="F241" s="19"/>
      <c r="G241" s="18"/>
      <c r="H241" s="18"/>
      <c r="I241" s="18"/>
      <c r="J241" s="18"/>
      <c r="K241" s="60">
        <f t="shared" si="72"/>
        <v>0</v>
      </c>
      <c r="L241" s="17"/>
      <c r="M241" s="20">
        <f>IF(U241=0,0,SUM($U$9:U241))</f>
        <v>0</v>
      </c>
      <c r="N241" s="18"/>
      <c r="O241" s="18"/>
      <c r="P241" s="18"/>
      <c r="Q241" s="137">
        <f t="shared" si="73"/>
        <v>0</v>
      </c>
      <c r="R241" s="137">
        <f t="shared" si="74"/>
        <v>0</v>
      </c>
      <c r="S241" s="122"/>
      <c r="T241" s="139">
        <f>IFERROR(VLOOKUP(E241,マスタ!$F$4:$H$19,3,0),0)</f>
        <v>0</v>
      </c>
      <c r="U241" s="139">
        <f>IFERROR(VLOOKUP(L241,マスタ!$J$4:$L$19,3,0),0)</f>
        <v>0</v>
      </c>
      <c r="V241" s="140">
        <f>IFERROR(VLOOKUP($B241,'相場&amp;ウオレット'!$A$4:$H$53,2,0),0)</f>
        <v>0</v>
      </c>
      <c r="W241" s="140">
        <f>IFERROR(VLOOKUP($B241,'相場&amp;ウオレット'!$A$4:$H$53,3,0),0)</f>
        <v>0</v>
      </c>
      <c r="X241" s="140">
        <f>IFERROR(VLOOKUP($B241,'相場&amp;ウオレット'!$A$4:$H$53,4,0),0)</f>
        <v>0</v>
      </c>
      <c r="Y241" s="140">
        <f>IFERROR(VLOOKUP($B241,'相場&amp;ウオレット'!$A$4:$H$53,5,0),0)</f>
        <v>0</v>
      </c>
      <c r="Z241" s="141" t="str">
        <f t="shared" si="75"/>
        <v>_</v>
      </c>
      <c r="AA241" s="142" t="str">
        <f t="shared" si="76"/>
        <v>_</v>
      </c>
      <c r="AB241" s="143">
        <f>IFERROR(IF(C241="両替",1,VLOOKUP(E241,マスタ!$F$4:$G$19,2,0)),0)</f>
        <v>0</v>
      </c>
      <c r="AC241" s="143">
        <f t="shared" si="80"/>
        <v>0</v>
      </c>
      <c r="AD241" s="143">
        <f t="shared" si="81"/>
        <v>0</v>
      </c>
      <c r="AE241" s="143">
        <f t="shared" si="82"/>
        <v>0</v>
      </c>
      <c r="AF241" s="143">
        <f t="shared" si="83"/>
        <v>0</v>
      </c>
      <c r="AG241" s="143">
        <f t="shared" si="84"/>
        <v>0</v>
      </c>
      <c r="AH241" s="143">
        <f t="shared" si="85"/>
        <v>0</v>
      </c>
      <c r="AI241" s="143">
        <f t="shared" si="77"/>
        <v>0</v>
      </c>
      <c r="AJ241" s="143">
        <f>IFERROR(VLOOKUP(F241,資産!$A$5:$G$10000,7,0),0)</f>
        <v>0</v>
      </c>
      <c r="AK241" s="142">
        <f>IF(C241="両替",1,IFERROR(VLOOKUP(L241,マスタ!$J$4:$L$19,2,0),0))</f>
        <v>0</v>
      </c>
      <c r="AL241" s="148">
        <f t="shared" si="86"/>
        <v>0</v>
      </c>
      <c r="AM241" s="148">
        <f t="shared" si="87"/>
        <v>0</v>
      </c>
      <c r="AN241" s="148">
        <f t="shared" si="88"/>
        <v>0</v>
      </c>
      <c r="AO241" s="148">
        <f t="shared" si="89"/>
        <v>0</v>
      </c>
      <c r="AP241" s="148">
        <f t="shared" si="90"/>
        <v>0</v>
      </c>
      <c r="AQ241" s="148">
        <f t="shared" si="91"/>
        <v>0</v>
      </c>
      <c r="AR241" s="148">
        <f t="shared" si="78"/>
        <v>0</v>
      </c>
      <c r="AS241" s="148">
        <f t="shared" si="92"/>
        <v>0</v>
      </c>
      <c r="AT241" s="148">
        <f t="shared" si="93"/>
        <v>0</v>
      </c>
    </row>
    <row r="242" spans="1:46">
      <c r="A242" s="21">
        <f t="shared" si="79"/>
        <v>234</v>
      </c>
      <c r="B242" s="29"/>
      <c r="C242" s="61"/>
      <c r="D242" s="34">
        <f t="shared" si="71"/>
        <v>0</v>
      </c>
      <c r="E242" s="17"/>
      <c r="F242" s="19"/>
      <c r="G242" s="18"/>
      <c r="H242" s="18"/>
      <c r="I242" s="18"/>
      <c r="J242" s="18"/>
      <c r="K242" s="60">
        <f t="shared" si="72"/>
        <v>0</v>
      </c>
      <c r="L242" s="17"/>
      <c r="M242" s="20">
        <f>IF(U242=0,0,SUM($U$9:U242))</f>
        <v>0</v>
      </c>
      <c r="N242" s="18"/>
      <c r="O242" s="18"/>
      <c r="P242" s="18"/>
      <c r="Q242" s="137">
        <f t="shared" si="73"/>
        <v>0</v>
      </c>
      <c r="R242" s="137">
        <f t="shared" si="74"/>
        <v>0</v>
      </c>
      <c r="S242" s="122"/>
      <c r="T242" s="139">
        <f>IFERROR(VLOOKUP(E242,マスタ!$F$4:$H$19,3,0),0)</f>
        <v>0</v>
      </c>
      <c r="U242" s="139">
        <f>IFERROR(VLOOKUP(L242,マスタ!$J$4:$L$19,3,0),0)</f>
        <v>0</v>
      </c>
      <c r="V242" s="140">
        <f>IFERROR(VLOOKUP($B242,'相場&amp;ウオレット'!$A$4:$H$53,2,0),0)</f>
        <v>0</v>
      </c>
      <c r="W242" s="140">
        <f>IFERROR(VLOOKUP($B242,'相場&amp;ウオレット'!$A$4:$H$53,3,0),0)</f>
        <v>0</v>
      </c>
      <c r="X242" s="140">
        <f>IFERROR(VLOOKUP($B242,'相場&amp;ウオレット'!$A$4:$H$53,4,0),0)</f>
        <v>0</v>
      </c>
      <c r="Y242" s="140">
        <f>IFERROR(VLOOKUP($B242,'相場&amp;ウオレット'!$A$4:$H$53,5,0),0)</f>
        <v>0</v>
      </c>
      <c r="Z242" s="141" t="str">
        <f t="shared" si="75"/>
        <v>_</v>
      </c>
      <c r="AA242" s="142" t="str">
        <f t="shared" si="76"/>
        <v>_</v>
      </c>
      <c r="AB242" s="143">
        <f>IFERROR(IF(C242="両替",1,VLOOKUP(E242,マスタ!$F$4:$G$19,2,0)),0)</f>
        <v>0</v>
      </c>
      <c r="AC242" s="143">
        <f t="shared" si="80"/>
        <v>0</v>
      </c>
      <c r="AD242" s="143">
        <f t="shared" si="81"/>
        <v>0</v>
      </c>
      <c r="AE242" s="143">
        <f t="shared" si="82"/>
        <v>0</v>
      </c>
      <c r="AF242" s="143">
        <f t="shared" si="83"/>
        <v>0</v>
      </c>
      <c r="AG242" s="143">
        <f t="shared" si="84"/>
        <v>0</v>
      </c>
      <c r="AH242" s="143">
        <f t="shared" si="85"/>
        <v>0</v>
      </c>
      <c r="AI242" s="143">
        <f t="shared" si="77"/>
        <v>0</v>
      </c>
      <c r="AJ242" s="143">
        <f>IFERROR(VLOOKUP(F242,資産!$A$5:$G$10000,7,0),0)</f>
        <v>0</v>
      </c>
      <c r="AK242" s="142">
        <f>IF(C242="両替",1,IFERROR(VLOOKUP(L242,マスタ!$J$4:$L$19,2,0),0))</f>
        <v>0</v>
      </c>
      <c r="AL242" s="148">
        <f t="shared" si="86"/>
        <v>0</v>
      </c>
      <c r="AM242" s="148">
        <f t="shared" si="87"/>
        <v>0</v>
      </c>
      <c r="AN242" s="148">
        <f t="shared" si="88"/>
        <v>0</v>
      </c>
      <c r="AO242" s="148">
        <f t="shared" si="89"/>
        <v>0</v>
      </c>
      <c r="AP242" s="148">
        <f t="shared" si="90"/>
        <v>0</v>
      </c>
      <c r="AQ242" s="148">
        <f t="shared" si="91"/>
        <v>0</v>
      </c>
      <c r="AR242" s="148">
        <f t="shared" si="78"/>
        <v>0</v>
      </c>
      <c r="AS242" s="148">
        <f t="shared" si="92"/>
        <v>0</v>
      </c>
      <c r="AT242" s="148">
        <f t="shared" si="93"/>
        <v>0</v>
      </c>
    </row>
    <row r="243" spans="1:46">
      <c r="A243" s="21">
        <f t="shared" si="79"/>
        <v>235</v>
      </c>
      <c r="B243" s="29"/>
      <c r="C243" s="61"/>
      <c r="D243" s="34">
        <f t="shared" si="71"/>
        <v>0</v>
      </c>
      <c r="E243" s="17"/>
      <c r="F243" s="19"/>
      <c r="G243" s="18"/>
      <c r="H243" s="18"/>
      <c r="I243" s="18"/>
      <c r="J243" s="18"/>
      <c r="K243" s="60">
        <f t="shared" si="72"/>
        <v>0</v>
      </c>
      <c r="L243" s="17"/>
      <c r="M243" s="20">
        <f>IF(U243=0,0,SUM($U$9:U243))</f>
        <v>0</v>
      </c>
      <c r="N243" s="18"/>
      <c r="O243" s="18"/>
      <c r="P243" s="18"/>
      <c r="Q243" s="137">
        <f t="shared" si="73"/>
        <v>0</v>
      </c>
      <c r="R243" s="137">
        <f t="shared" si="74"/>
        <v>0</v>
      </c>
      <c r="S243" s="122"/>
      <c r="T243" s="139">
        <f>IFERROR(VLOOKUP(E243,マスタ!$F$4:$H$19,3,0),0)</f>
        <v>0</v>
      </c>
      <c r="U243" s="139">
        <f>IFERROR(VLOOKUP(L243,マスタ!$J$4:$L$19,3,0),0)</f>
        <v>0</v>
      </c>
      <c r="V243" s="140">
        <f>IFERROR(VLOOKUP($B243,'相場&amp;ウオレット'!$A$4:$H$53,2,0),0)</f>
        <v>0</v>
      </c>
      <c r="W243" s="140">
        <f>IFERROR(VLOOKUP($B243,'相場&amp;ウオレット'!$A$4:$H$53,3,0),0)</f>
        <v>0</v>
      </c>
      <c r="X243" s="140">
        <f>IFERROR(VLOOKUP($B243,'相場&amp;ウオレット'!$A$4:$H$53,4,0),0)</f>
        <v>0</v>
      </c>
      <c r="Y243" s="140">
        <f>IFERROR(VLOOKUP($B243,'相場&amp;ウオレット'!$A$4:$H$53,5,0),0)</f>
        <v>0</v>
      </c>
      <c r="Z243" s="141" t="str">
        <f t="shared" si="75"/>
        <v>_</v>
      </c>
      <c r="AA243" s="142" t="str">
        <f t="shared" si="76"/>
        <v>_</v>
      </c>
      <c r="AB243" s="143">
        <f>IFERROR(IF(C243="両替",1,VLOOKUP(E243,マスタ!$F$4:$G$19,2,0)),0)</f>
        <v>0</v>
      </c>
      <c r="AC243" s="143">
        <f t="shared" si="80"/>
        <v>0</v>
      </c>
      <c r="AD243" s="143">
        <f t="shared" si="81"/>
        <v>0</v>
      </c>
      <c r="AE243" s="143">
        <f t="shared" si="82"/>
        <v>0</v>
      </c>
      <c r="AF243" s="143">
        <f t="shared" si="83"/>
        <v>0</v>
      </c>
      <c r="AG243" s="143">
        <f t="shared" si="84"/>
        <v>0</v>
      </c>
      <c r="AH243" s="143">
        <f t="shared" si="85"/>
        <v>0</v>
      </c>
      <c r="AI243" s="143">
        <f t="shared" si="77"/>
        <v>0</v>
      </c>
      <c r="AJ243" s="143">
        <f>IFERROR(VLOOKUP(F243,資産!$A$5:$G$10000,7,0),0)</f>
        <v>0</v>
      </c>
      <c r="AK243" s="142">
        <f>IF(C243="両替",1,IFERROR(VLOOKUP(L243,マスタ!$J$4:$L$19,2,0),0))</f>
        <v>0</v>
      </c>
      <c r="AL243" s="148">
        <f t="shared" si="86"/>
        <v>0</v>
      </c>
      <c r="AM243" s="148">
        <f t="shared" si="87"/>
        <v>0</v>
      </c>
      <c r="AN243" s="148">
        <f t="shared" si="88"/>
        <v>0</v>
      </c>
      <c r="AO243" s="148">
        <f t="shared" si="89"/>
        <v>0</v>
      </c>
      <c r="AP243" s="148">
        <f t="shared" si="90"/>
        <v>0</v>
      </c>
      <c r="AQ243" s="148">
        <f t="shared" si="91"/>
        <v>0</v>
      </c>
      <c r="AR243" s="148">
        <f t="shared" si="78"/>
        <v>0</v>
      </c>
      <c r="AS243" s="148">
        <f t="shared" si="92"/>
        <v>0</v>
      </c>
      <c r="AT243" s="148">
        <f t="shared" si="93"/>
        <v>0</v>
      </c>
    </row>
    <row r="244" spans="1:46">
      <c r="A244" s="21">
        <f t="shared" si="79"/>
        <v>236</v>
      </c>
      <c r="B244" s="29"/>
      <c r="C244" s="61"/>
      <c r="D244" s="34">
        <f t="shared" si="71"/>
        <v>0</v>
      </c>
      <c r="E244" s="17"/>
      <c r="F244" s="19"/>
      <c r="G244" s="18"/>
      <c r="H244" s="18"/>
      <c r="I244" s="18"/>
      <c r="J244" s="18"/>
      <c r="K244" s="60">
        <f t="shared" si="72"/>
        <v>0</v>
      </c>
      <c r="L244" s="17"/>
      <c r="M244" s="20">
        <f>IF(U244=0,0,SUM($U$9:U244))</f>
        <v>0</v>
      </c>
      <c r="N244" s="18"/>
      <c r="O244" s="18"/>
      <c r="P244" s="18"/>
      <c r="Q244" s="137">
        <f t="shared" si="73"/>
        <v>0</v>
      </c>
      <c r="R244" s="137">
        <f t="shared" si="74"/>
        <v>0</v>
      </c>
      <c r="S244" s="122"/>
      <c r="T244" s="139">
        <f>IFERROR(VLOOKUP(E244,マスタ!$F$4:$H$19,3,0),0)</f>
        <v>0</v>
      </c>
      <c r="U244" s="139">
        <f>IFERROR(VLOOKUP(L244,マスタ!$J$4:$L$19,3,0),0)</f>
        <v>0</v>
      </c>
      <c r="V244" s="140">
        <f>IFERROR(VLOOKUP($B244,'相場&amp;ウオレット'!$A$4:$H$53,2,0),0)</f>
        <v>0</v>
      </c>
      <c r="W244" s="140">
        <f>IFERROR(VLOOKUP($B244,'相場&amp;ウオレット'!$A$4:$H$53,3,0),0)</f>
        <v>0</v>
      </c>
      <c r="X244" s="140">
        <f>IFERROR(VLOOKUP($B244,'相場&amp;ウオレット'!$A$4:$H$53,4,0),0)</f>
        <v>0</v>
      </c>
      <c r="Y244" s="140">
        <f>IFERROR(VLOOKUP($B244,'相場&amp;ウオレット'!$A$4:$H$53,5,0),0)</f>
        <v>0</v>
      </c>
      <c r="Z244" s="141" t="str">
        <f t="shared" si="75"/>
        <v>_</v>
      </c>
      <c r="AA244" s="142" t="str">
        <f t="shared" si="76"/>
        <v>_</v>
      </c>
      <c r="AB244" s="143">
        <f>IFERROR(IF(C244="両替",1,VLOOKUP(E244,マスタ!$F$4:$G$19,2,0)),0)</f>
        <v>0</v>
      </c>
      <c r="AC244" s="143">
        <f t="shared" si="80"/>
        <v>0</v>
      </c>
      <c r="AD244" s="143">
        <f t="shared" si="81"/>
        <v>0</v>
      </c>
      <c r="AE244" s="143">
        <f t="shared" si="82"/>
        <v>0</v>
      </c>
      <c r="AF244" s="143">
        <f t="shared" si="83"/>
        <v>0</v>
      </c>
      <c r="AG244" s="143">
        <f t="shared" si="84"/>
        <v>0</v>
      </c>
      <c r="AH244" s="143">
        <f t="shared" si="85"/>
        <v>0</v>
      </c>
      <c r="AI244" s="143">
        <f t="shared" si="77"/>
        <v>0</v>
      </c>
      <c r="AJ244" s="143">
        <f>IFERROR(VLOOKUP(F244,資産!$A$5:$G$10000,7,0),0)</f>
        <v>0</v>
      </c>
      <c r="AK244" s="142">
        <f>IF(C244="両替",1,IFERROR(VLOOKUP(L244,マスタ!$J$4:$L$19,2,0),0))</f>
        <v>0</v>
      </c>
      <c r="AL244" s="148">
        <f t="shared" si="86"/>
        <v>0</v>
      </c>
      <c r="AM244" s="148">
        <f t="shared" si="87"/>
        <v>0</v>
      </c>
      <c r="AN244" s="148">
        <f t="shared" si="88"/>
        <v>0</v>
      </c>
      <c r="AO244" s="148">
        <f t="shared" si="89"/>
        <v>0</v>
      </c>
      <c r="AP244" s="148">
        <f t="shared" si="90"/>
        <v>0</v>
      </c>
      <c r="AQ244" s="148">
        <f t="shared" si="91"/>
        <v>0</v>
      </c>
      <c r="AR244" s="148">
        <f t="shared" si="78"/>
        <v>0</v>
      </c>
      <c r="AS244" s="148">
        <f t="shared" si="92"/>
        <v>0</v>
      </c>
      <c r="AT244" s="148">
        <f t="shared" si="93"/>
        <v>0</v>
      </c>
    </row>
    <row r="245" spans="1:46">
      <c r="A245" s="21">
        <f t="shared" si="79"/>
        <v>237</v>
      </c>
      <c r="B245" s="29"/>
      <c r="C245" s="61"/>
      <c r="D245" s="34">
        <f t="shared" si="71"/>
        <v>0</v>
      </c>
      <c r="E245" s="17"/>
      <c r="F245" s="19"/>
      <c r="G245" s="18"/>
      <c r="H245" s="18"/>
      <c r="I245" s="18"/>
      <c r="J245" s="18"/>
      <c r="K245" s="60">
        <f t="shared" si="72"/>
        <v>0</v>
      </c>
      <c r="L245" s="17"/>
      <c r="M245" s="20">
        <f>IF(U245=0,0,SUM($U$9:U245))</f>
        <v>0</v>
      </c>
      <c r="N245" s="18"/>
      <c r="O245" s="18"/>
      <c r="P245" s="18"/>
      <c r="Q245" s="137">
        <f t="shared" si="73"/>
        <v>0</v>
      </c>
      <c r="R245" s="137">
        <f t="shared" si="74"/>
        <v>0</v>
      </c>
      <c r="S245" s="122"/>
      <c r="T245" s="139">
        <f>IFERROR(VLOOKUP(E245,マスタ!$F$4:$H$19,3,0),0)</f>
        <v>0</v>
      </c>
      <c r="U245" s="139">
        <f>IFERROR(VLOOKUP(L245,マスタ!$J$4:$L$19,3,0),0)</f>
        <v>0</v>
      </c>
      <c r="V245" s="140">
        <f>IFERROR(VLOOKUP($B245,'相場&amp;ウオレット'!$A$4:$H$53,2,0),0)</f>
        <v>0</v>
      </c>
      <c r="W245" s="140">
        <f>IFERROR(VLOOKUP($B245,'相場&amp;ウオレット'!$A$4:$H$53,3,0),0)</f>
        <v>0</v>
      </c>
      <c r="X245" s="140">
        <f>IFERROR(VLOOKUP($B245,'相場&amp;ウオレット'!$A$4:$H$53,4,0),0)</f>
        <v>0</v>
      </c>
      <c r="Y245" s="140">
        <f>IFERROR(VLOOKUP($B245,'相場&amp;ウオレット'!$A$4:$H$53,5,0),0)</f>
        <v>0</v>
      </c>
      <c r="Z245" s="141" t="str">
        <f t="shared" si="75"/>
        <v>_</v>
      </c>
      <c r="AA245" s="142" t="str">
        <f t="shared" si="76"/>
        <v>_</v>
      </c>
      <c r="AB245" s="143">
        <f>IFERROR(IF(C245="両替",1,VLOOKUP(E245,マスタ!$F$4:$G$19,2,0)),0)</f>
        <v>0</v>
      </c>
      <c r="AC245" s="143">
        <f t="shared" si="80"/>
        <v>0</v>
      </c>
      <c r="AD245" s="143">
        <f t="shared" si="81"/>
        <v>0</v>
      </c>
      <c r="AE245" s="143">
        <f t="shared" si="82"/>
        <v>0</v>
      </c>
      <c r="AF245" s="143">
        <f t="shared" si="83"/>
        <v>0</v>
      </c>
      <c r="AG245" s="143">
        <f t="shared" si="84"/>
        <v>0</v>
      </c>
      <c r="AH245" s="143">
        <f t="shared" si="85"/>
        <v>0</v>
      </c>
      <c r="AI245" s="143">
        <f t="shared" si="77"/>
        <v>0</v>
      </c>
      <c r="AJ245" s="143">
        <f>IFERROR(VLOOKUP(F245,資産!$A$5:$G$10000,7,0),0)</f>
        <v>0</v>
      </c>
      <c r="AK245" s="142">
        <f>IF(C245="両替",1,IFERROR(VLOOKUP(L245,マスタ!$J$4:$L$19,2,0),0))</f>
        <v>0</v>
      </c>
      <c r="AL245" s="148">
        <f t="shared" si="86"/>
        <v>0</v>
      </c>
      <c r="AM245" s="148">
        <f t="shared" si="87"/>
        <v>0</v>
      </c>
      <c r="AN245" s="148">
        <f t="shared" si="88"/>
        <v>0</v>
      </c>
      <c r="AO245" s="148">
        <f t="shared" si="89"/>
        <v>0</v>
      </c>
      <c r="AP245" s="148">
        <f t="shared" si="90"/>
        <v>0</v>
      </c>
      <c r="AQ245" s="148">
        <f t="shared" si="91"/>
        <v>0</v>
      </c>
      <c r="AR245" s="148">
        <f t="shared" si="78"/>
        <v>0</v>
      </c>
      <c r="AS245" s="148">
        <f t="shared" si="92"/>
        <v>0</v>
      </c>
      <c r="AT245" s="148">
        <f t="shared" si="93"/>
        <v>0</v>
      </c>
    </row>
    <row r="246" spans="1:46">
      <c r="A246" s="21">
        <f t="shared" si="79"/>
        <v>238</v>
      </c>
      <c r="B246" s="29"/>
      <c r="C246" s="61"/>
      <c r="D246" s="34">
        <f t="shared" si="71"/>
        <v>0</v>
      </c>
      <c r="E246" s="17"/>
      <c r="F246" s="19"/>
      <c r="G246" s="18"/>
      <c r="H246" s="18"/>
      <c r="I246" s="18"/>
      <c r="J246" s="18"/>
      <c r="K246" s="60">
        <f t="shared" si="72"/>
        <v>0</v>
      </c>
      <c r="L246" s="17"/>
      <c r="M246" s="20">
        <f>IF(U246=0,0,SUM($U$9:U246))</f>
        <v>0</v>
      </c>
      <c r="N246" s="18"/>
      <c r="O246" s="18"/>
      <c r="P246" s="18"/>
      <c r="Q246" s="137">
        <f t="shared" si="73"/>
        <v>0</v>
      </c>
      <c r="R246" s="137">
        <f t="shared" si="74"/>
        <v>0</v>
      </c>
      <c r="S246" s="122"/>
      <c r="T246" s="139">
        <f>IFERROR(VLOOKUP(E246,マスタ!$F$4:$H$19,3,0),0)</f>
        <v>0</v>
      </c>
      <c r="U246" s="139">
        <f>IFERROR(VLOOKUP(L246,マスタ!$J$4:$L$19,3,0),0)</f>
        <v>0</v>
      </c>
      <c r="V246" s="140">
        <f>IFERROR(VLOOKUP($B246,'相場&amp;ウオレット'!$A$4:$H$53,2,0),0)</f>
        <v>0</v>
      </c>
      <c r="W246" s="140">
        <f>IFERROR(VLOOKUP($B246,'相場&amp;ウオレット'!$A$4:$H$53,3,0),0)</f>
        <v>0</v>
      </c>
      <c r="X246" s="140">
        <f>IFERROR(VLOOKUP($B246,'相場&amp;ウオレット'!$A$4:$H$53,4,0),0)</f>
        <v>0</v>
      </c>
      <c r="Y246" s="140">
        <f>IFERROR(VLOOKUP($B246,'相場&amp;ウオレット'!$A$4:$H$53,5,0),0)</f>
        <v>0</v>
      </c>
      <c r="Z246" s="141" t="str">
        <f t="shared" si="75"/>
        <v>_</v>
      </c>
      <c r="AA246" s="142" t="str">
        <f t="shared" si="76"/>
        <v>_</v>
      </c>
      <c r="AB246" s="143">
        <f>IFERROR(IF(C246="両替",1,VLOOKUP(E246,マスタ!$F$4:$G$19,2,0)),0)</f>
        <v>0</v>
      </c>
      <c r="AC246" s="143">
        <f t="shared" si="80"/>
        <v>0</v>
      </c>
      <c r="AD246" s="143">
        <f t="shared" si="81"/>
        <v>0</v>
      </c>
      <c r="AE246" s="143">
        <f t="shared" si="82"/>
        <v>0</v>
      </c>
      <c r="AF246" s="143">
        <f t="shared" si="83"/>
        <v>0</v>
      </c>
      <c r="AG246" s="143">
        <f t="shared" si="84"/>
        <v>0</v>
      </c>
      <c r="AH246" s="143">
        <f t="shared" si="85"/>
        <v>0</v>
      </c>
      <c r="AI246" s="143">
        <f t="shared" si="77"/>
        <v>0</v>
      </c>
      <c r="AJ246" s="143">
        <f>IFERROR(VLOOKUP(F246,資産!$A$5:$G$10000,7,0),0)</f>
        <v>0</v>
      </c>
      <c r="AK246" s="142">
        <f>IF(C246="両替",1,IFERROR(VLOOKUP(L246,マスタ!$J$4:$L$19,2,0),0))</f>
        <v>0</v>
      </c>
      <c r="AL246" s="148">
        <f t="shared" si="86"/>
        <v>0</v>
      </c>
      <c r="AM246" s="148">
        <f t="shared" si="87"/>
        <v>0</v>
      </c>
      <c r="AN246" s="148">
        <f t="shared" si="88"/>
        <v>0</v>
      </c>
      <c r="AO246" s="148">
        <f t="shared" si="89"/>
        <v>0</v>
      </c>
      <c r="AP246" s="148">
        <f t="shared" si="90"/>
        <v>0</v>
      </c>
      <c r="AQ246" s="148">
        <f t="shared" si="91"/>
        <v>0</v>
      </c>
      <c r="AR246" s="148">
        <f t="shared" si="78"/>
        <v>0</v>
      </c>
      <c r="AS246" s="148">
        <f t="shared" si="92"/>
        <v>0</v>
      </c>
      <c r="AT246" s="148">
        <f t="shared" si="93"/>
        <v>0</v>
      </c>
    </row>
    <row r="247" spans="1:46">
      <c r="A247" s="21">
        <f t="shared" si="79"/>
        <v>239</v>
      </c>
      <c r="B247" s="29"/>
      <c r="C247" s="61"/>
      <c r="D247" s="34">
        <f t="shared" si="71"/>
        <v>0</v>
      </c>
      <c r="E247" s="17"/>
      <c r="F247" s="19"/>
      <c r="G247" s="18"/>
      <c r="H247" s="18"/>
      <c r="I247" s="18"/>
      <c r="J247" s="18"/>
      <c r="K247" s="60">
        <f t="shared" si="72"/>
        <v>0</v>
      </c>
      <c r="L247" s="17"/>
      <c r="M247" s="20">
        <f>IF(U247=0,0,SUM($U$9:U247))</f>
        <v>0</v>
      </c>
      <c r="N247" s="18"/>
      <c r="O247" s="18"/>
      <c r="P247" s="18"/>
      <c r="Q247" s="137">
        <f t="shared" si="73"/>
        <v>0</v>
      </c>
      <c r="R247" s="137">
        <f t="shared" si="74"/>
        <v>0</v>
      </c>
      <c r="S247" s="122"/>
      <c r="T247" s="139">
        <f>IFERROR(VLOOKUP(E247,マスタ!$F$4:$H$19,3,0),0)</f>
        <v>0</v>
      </c>
      <c r="U247" s="139">
        <f>IFERROR(VLOOKUP(L247,マスタ!$J$4:$L$19,3,0),0)</f>
        <v>0</v>
      </c>
      <c r="V247" s="140">
        <f>IFERROR(VLOOKUP($B247,'相場&amp;ウオレット'!$A$4:$H$53,2,0),0)</f>
        <v>0</v>
      </c>
      <c r="W247" s="140">
        <f>IFERROR(VLOOKUP($B247,'相場&amp;ウオレット'!$A$4:$H$53,3,0),0)</f>
        <v>0</v>
      </c>
      <c r="X247" s="140">
        <f>IFERROR(VLOOKUP($B247,'相場&amp;ウオレット'!$A$4:$H$53,4,0),0)</f>
        <v>0</v>
      </c>
      <c r="Y247" s="140">
        <f>IFERROR(VLOOKUP($B247,'相場&amp;ウオレット'!$A$4:$H$53,5,0),0)</f>
        <v>0</v>
      </c>
      <c r="Z247" s="141" t="str">
        <f t="shared" si="75"/>
        <v>_</v>
      </c>
      <c r="AA247" s="142" t="str">
        <f t="shared" si="76"/>
        <v>_</v>
      </c>
      <c r="AB247" s="143">
        <f>IFERROR(IF(C247="両替",1,VLOOKUP(E247,マスタ!$F$4:$G$19,2,0)),0)</f>
        <v>0</v>
      </c>
      <c r="AC247" s="143">
        <f t="shared" si="80"/>
        <v>0</v>
      </c>
      <c r="AD247" s="143">
        <f t="shared" si="81"/>
        <v>0</v>
      </c>
      <c r="AE247" s="143">
        <f t="shared" si="82"/>
        <v>0</v>
      </c>
      <c r="AF247" s="143">
        <f t="shared" si="83"/>
        <v>0</v>
      </c>
      <c r="AG247" s="143">
        <f t="shared" si="84"/>
        <v>0</v>
      </c>
      <c r="AH247" s="143">
        <f t="shared" si="85"/>
        <v>0</v>
      </c>
      <c r="AI247" s="143">
        <f t="shared" si="77"/>
        <v>0</v>
      </c>
      <c r="AJ247" s="143">
        <f>IFERROR(VLOOKUP(F247,資産!$A$5:$G$10000,7,0),0)</f>
        <v>0</v>
      </c>
      <c r="AK247" s="142">
        <f>IF(C247="両替",1,IFERROR(VLOOKUP(L247,マスタ!$J$4:$L$19,2,0),0))</f>
        <v>0</v>
      </c>
      <c r="AL247" s="148">
        <f t="shared" si="86"/>
        <v>0</v>
      </c>
      <c r="AM247" s="148">
        <f t="shared" si="87"/>
        <v>0</v>
      </c>
      <c r="AN247" s="148">
        <f t="shared" si="88"/>
        <v>0</v>
      </c>
      <c r="AO247" s="148">
        <f t="shared" si="89"/>
        <v>0</v>
      </c>
      <c r="AP247" s="148">
        <f t="shared" si="90"/>
        <v>0</v>
      </c>
      <c r="AQ247" s="148">
        <f t="shared" si="91"/>
        <v>0</v>
      </c>
      <c r="AR247" s="148">
        <f t="shared" si="78"/>
        <v>0</v>
      </c>
      <c r="AS247" s="148">
        <f t="shared" si="92"/>
        <v>0</v>
      </c>
      <c r="AT247" s="148">
        <f t="shared" si="93"/>
        <v>0</v>
      </c>
    </row>
    <row r="248" spans="1:46">
      <c r="A248" s="21">
        <f t="shared" si="79"/>
        <v>240</v>
      </c>
      <c r="B248" s="29"/>
      <c r="C248" s="61"/>
      <c r="D248" s="34">
        <f t="shared" si="71"/>
        <v>0</v>
      </c>
      <c r="E248" s="17"/>
      <c r="F248" s="19"/>
      <c r="G248" s="18"/>
      <c r="H248" s="18"/>
      <c r="I248" s="18"/>
      <c r="J248" s="18"/>
      <c r="K248" s="60">
        <f t="shared" si="72"/>
        <v>0</v>
      </c>
      <c r="L248" s="17"/>
      <c r="M248" s="20">
        <f>IF(U248=0,0,SUM($U$9:U248))</f>
        <v>0</v>
      </c>
      <c r="N248" s="18"/>
      <c r="O248" s="18"/>
      <c r="P248" s="18"/>
      <c r="Q248" s="137">
        <f t="shared" si="73"/>
        <v>0</v>
      </c>
      <c r="R248" s="137">
        <f t="shared" si="74"/>
        <v>0</v>
      </c>
      <c r="S248" s="122"/>
      <c r="T248" s="139">
        <f>IFERROR(VLOOKUP(E248,マスタ!$F$4:$H$19,3,0),0)</f>
        <v>0</v>
      </c>
      <c r="U248" s="139">
        <f>IFERROR(VLOOKUP(L248,マスタ!$J$4:$L$19,3,0),0)</f>
        <v>0</v>
      </c>
      <c r="V248" s="140">
        <f>IFERROR(VLOOKUP($B248,'相場&amp;ウオレット'!$A$4:$H$53,2,0),0)</f>
        <v>0</v>
      </c>
      <c r="W248" s="140">
        <f>IFERROR(VLOOKUP($B248,'相場&amp;ウオレット'!$A$4:$H$53,3,0),0)</f>
        <v>0</v>
      </c>
      <c r="X248" s="140">
        <f>IFERROR(VLOOKUP($B248,'相場&amp;ウオレット'!$A$4:$H$53,4,0),0)</f>
        <v>0</v>
      </c>
      <c r="Y248" s="140">
        <f>IFERROR(VLOOKUP($B248,'相場&amp;ウオレット'!$A$4:$H$53,5,0),0)</f>
        <v>0</v>
      </c>
      <c r="Z248" s="141" t="str">
        <f t="shared" si="75"/>
        <v>_</v>
      </c>
      <c r="AA248" s="142" t="str">
        <f t="shared" si="76"/>
        <v>_</v>
      </c>
      <c r="AB248" s="143">
        <f>IFERROR(IF(C248="両替",1,VLOOKUP(E248,マスタ!$F$4:$G$19,2,0)),0)</f>
        <v>0</v>
      </c>
      <c r="AC248" s="143">
        <f t="shared" si="80"/>
        <v>0</v>
      </c>
      <c r="AD248" s="143">
        <f t="shared" si="81"/>
        <v>0</v>
      </c>
      <c r="AE248" s="143">
        <f t="shared" si="82"/>
        <v>0</v>
      </c>
      <c r="AF248" s="143">
        <f t="shared" si="83"/>
        <v>0</v>
      </c>
      <c r="AG248" s="143">
        <f t="shared" si="84"/>
        <v>0</v>
      </c>
      <c r="AH248" s="143">
        <f t="shared" si="85"/>
        <v>0</v>
      </c>
      <c r="AI248" s="143">
        <f t="shared" si="77"/>
        <v>0</v>
      </c>
      <c r="AJ248" s="143">
        <f>IFERROR(VLOOKUP(F248,資産!$A$5:$G$10000,7,0),0)</f>
        <v>0</v>
      </c>
      <c r="AK248" s="142">
        <f>IF(C248="両替",1,IFERROR(VLOOKUP(L248,マスタ!$J$4:$L$19,2,0),0))</f>
        <v>0</v>
      </c>
      <c r="AL248" s="148">
        <f t="shared" si="86"/>
        <v>0</v>
      </c>
      <c r="AM248" s="148">
        <f t="shared" si="87"/>
        <v>0</v>
      </c>
      <c r="AN248" s="148">
        <f t="shared" si="88"/>
        <v>0</v>
      </c>
      <c r="AO248" s="148">
        <f t="shared" si="89"/>
        <v>0</v>
      </c>
      <c r="AP248" s="148">
        <f t="shared" si="90"/>
        <v>0</v>
      </c>
      <c r="AQ248" s="148">
        <f t="shared" si="91"/>
        <v>0</v>
      </c>
      <c r="AR248" s="148">
        <f t="shared" si="78"/>
        <v>0</v>
      </c>
      <c r="AS248" s="148">
        <f t="shared" si="92"/>
        <v>0</v>
      </c>
      <c r="AT248" s="148">
        <f t="shared" si="93"/>
        <v>0</v>
      </c>
    </row>
    <row r="249" spans="1:46">
      <c r="A249" s="21">
        <f t="shared" si="79"/>
        <v>241</v>
      </c>
      <c r="B249" s="29"/>
      <c r="C249" s="61"/>
      <c r="D249" s="34">
        <f t="shared" si="71"/>
        <v>0</v>
      </c>
      <c r="E249" s="17"/>
      <c r="F249" s="19"/>
      <c r="G249" s="18"/>
      <c r="H249" s="18"/>
      <c r="I249" s="18"/>
      <c r="J249" s="18"/>
      <c r="K249" s="60">
        <f t="shared" si="72"/>
        <v>0</v>
      </c>
      <c r="L249" s="17"/>
      <c r="M249" s="20">
        <f>IF(U249=0,0,SUM($U$9:U249))</f>
        <v>0</v>
      </c>
      <c r="N249" s="18"/>
      <c r="O249" s="18"/>
      <c r="P249" s="18"/>
      <c r="Q249" s="137">
        <f t="shared" si="73"/>
        <v>0</v>
      </c>
      <c r="R249" s="137">
        <f t="shared" si="74"/>
        <v>0</v>
      </c>
      <c r="S249" s="122"/>
      <c r="T249" s="139">
        <f>IFERROR(VLOOKUP(E249,マスタ!$F$4:$H$19,3,0),0)</f>
        <v>0</v>
      </c>
      <c r="U249" s="139">
        <f>IFERROR(VLOOKUP(L249,マスタ!$J$4:$L$19,3,0),0)</f>
        <v>0</v>
      </c>
      <c r="V249" s="140">
        <f>IFERROR(VLOOKUP($B249,'相場&amp;ウオレット'!$A$4:$H$53,2,0),0)</f>
        <v>0</v>
      </c>
      <c r="W249" s="140">
        <f>IFERROR(VLOOKUP($B249,'相場&amp;ウオレット'!$A$4:$H$53,3,0),0)</f>
        <v>0</v>
      </c>
      <c r="X249" s="140">
        <f>IFERROR(VLOOKUP($B249,'相場&amp;ウオレット'!$A$4:$H$53,4,0),0)</f>
        <v>0</v>
      </c>
      <c r="Y249" s="140">
        <f>IFERROR(VLOOKUP($B249,'相場&amp;ウオレット'!$A$4:$H$53,5,0),0)</f>
        <v>0</v>
      </c>
      <c r="Z249" s="141" t="str">
        <f t="shared" si="75"/>
        <v>_</v>
      </c>
      <c r="AA249" s="142" t="str">
        <f t="shared" si="76"/>
        <v>_</v>
      </c>
      <c r="AB249" s="143">
        <f>IFERROR(IF(C249="両替",1,VLOOKUP(E249,マスタ!$F$4:$G$19,2,0)),0)</f>
        <v>0</v>
      </c>
      <c r="AC249" s="143">
        <f t="shared" si="80"/>
        <v>0</v>
      </c>
      <c r="AD249" s="143">
        <f t="shared" si="81"/>
        <v>0</v>
      </c>
      <c r="AE249" s="143">
        <f t="shared" si="82"/>
        <v>0</v>
      </c>
      <c r="AF249" s="143">
        <f t="shared" si="83"/>
        <v>0</v>
      </c>
      <c r="AG249" s="143">
        <f t="shared" si="84"/>
        <v>0</v>
      </c>
      <c r="AH249" s="143">
        <f t="shared" si="85"/>
        <v>0</v>
      </c>
      <c r="AI249" s="143">
        <f t="shared" si="77"/>
        <v>0</v>
      </c>
      <c r="AJ249" s="143">
        <f>IFERROR(VLOOKUP(F249,資産!$A$5:$G$10000,7,0),0)</f>
        <v>0</v>
      </c>
      <c r="AK249" s="142">
        <f>IF(C249="両替",1,IFERROR(VLOOKUP(L249,マスタ!$J$4:$L$19,2,0),0))</f>
        <v>0</v>
      </c>
      <c r="AL249" s="148">
        <f t="shared" si="86"/>
        <v>0</v>
      </c>
      <c r="AM249" s="148">
        <f t="shared" si="87"/>
        <v>0</v>
      </c>
      <c r="AN249" s="148">
        <f t="shared" si="88"/>
        <v>0</v>
      </c>
      <c r="AO249" s="148">
        <f t="shared" si="89"/>
        <v>0</v>
      </c>
      <c r="AP249" s="148">
        <f t="shared" si="90"/>
        <v>0</v>
      </c>
      <c r="AQ249" s="148">
        <f t="shared" si="91"/>
        <v>0</v>
      </c>
      <c r="AR249" s="148">
        <f t="shared" si="78"/>
        <v>0</v>
      </c>
      <c r="AS249" s="148">
        <f t="shared" si="92"/>
        <v>0</v>
      </c>
      <c r="AT249" s="148">
        <f t="shared" si="93"/>
        <v>0</v>
      </c>
    </row>
    <row r="250" spans="1:46">
      <c r="A250" s="21">
        <f t="shared" si="79"/>
        <v>242</v>
      </c>
      <c r="B250" s="29"/>
      <c r="C250" s="61"/>
      <c r="D250" s="34">
        <f t="shared" si="71"/>
        <v>0</v>
      </c>
      <c r="E250" s="17"/>
      <c r="F250" s="19"/>
      <c r="G250" s="18"/>
      <c r="H250" s="18"/>
      <c r="I250" s="18"/>
      <c r="J250" s="18"/>
      <c r="K250" s="60">
        <f t="shared" si="72"/>
        <v>0</v>
      </c>
      <c r="L250" s="17"/>
      <c r="M250" s="20">
        <f>IF(U250=0,0,SUM($U$9:U250))</f>
        <v>0</v>
      </c>
      <c r="N250" s="18"/>
      <c r="O250" s="18"/>
      <c r="P250" s="18"/>
      <c r="Q250" s="137">
        <f t="shared" si="73"/>
        <v>0</v>
      </c>
      <c r="R250" s="137">
        <f t="shared" si="74"/>
        <v>0</v>
      </c>
      <c r="S250" s="122"/>
      <c r="T250" s="139">
        <f>IFERROR(VLOOKUP(E250,マスタ!$F$4:$H$19,3,0),0)</f>
        <v>0</v>
      </c>
      <c r="U250" s="139">
        <f>IFERROR(VLOOKUP(L250,マスタ!$J$4:$L$19,3,0),0)</f>
        <v>0</v>
      </c>
      <c r="V250" s="140">
        <f>IFERROR(VLOOKUP($B250,'相場&amp;ウオレット'!$A$4:$H$53,2,0),0)</f>
        <v>0</v>
      </c>
      <c r="W250" s="140">
        <f>IFERROR(VLOOKUP($B250,'相場&amp;ウオレット'!$A$4:$H$53,3,0),0)</f>
        <v>0</v>
      </c>
      <c r="X250" s="140">
        <f>IFERROR(VLOOKUP($B250,'相場&amp;ウオレット'!$A$4:$H$53,4,0),0)</f>
        <v>0</v>
      </c>
      <c r="Y250" s="140">
        <f>IFERROR(VLOOKUP($B250,'相場&amp;ウオレット'!$A$4:$H$53,5,0),0)</f>
        <v>0</v>
      </c>
      <c r="Z250" s="141" t="str">
        <f t="shared" si="75"/>
        <v>_</v>
      </c>
      <c r="AA250" s="142" t="str">
        <f t="shared" si="76"/>
        <v>_</v>
      </c>
      <c r="AB250" s="143">
        <f>IFERROR(IF(C250="両替",1,VLOOKUP(E250,マスタ!$F$4:$G$19,2,0)),0)</f>
        <v>0</v>
      </c>
      <c r="AC250" s="143">
        <f t="shared" si="80"/>
        <v>0</v>
      </c>
      <c r="AD250" s="143">
        <f t="shared" si="81"/>
        <v>0</v>
      </c>
      <c r="AE250" s="143">
        <f t="shared" si="82"/>
        <v>0</v>
      </c>
      <c r="AF250" s="143">
        <f t="shared" si="83"/>
        <v>0</v>
      </c>
      <c r="AG250" s="143">
        <f t="shared" si="84"/>
        <v>0</v>
      </c>
      <c r="AH250" s="143">
        <f t="shared" si="85"/>
        <v>0</v>
      </c>
      <c r="AI250" s="143">
        <f t="shared" si="77"/>
        <v>0</v>
      </c>
      <c r="AJ250" s="143">
        <f>IFERROR(VLOOKUP(F250,資産!$A$5:$G$10000,7,0),0)</f>
        <v>0</v>
      </c>
      <c r="AK250" s="142">
        <f>IF(C250="両替",1,IFERROR(VLOOKUP(L250,マスタ!$J$4:$L$19,2,0),0))</f>
        <v>0</v>
      </c>
      <c r="AL250" s="148">
        <f t="shared" si="86"/>
        <v>0</v>
      </c>
      <c r="AM250" s="148">
        <f t="shared" si="87"/>
        <v>0</v>
      </c>
      <c r="AN250" s="148">
        <f t="shared" si="88"/>
        <v>0</v>
      </c>
      <c r="AO250" s="148">
        <f t="shared" si="89"/>
        <v>0</v>
      </c>
      <c r="AP250" s="148">
        <f t="shared" si="90"/>
        <v>0</v>
      </c>
      <c r="AQ250" s="148">
        <f t="shared" si="91"/>
        <v>0</v>
      </c>
      <c r="AR250" s="148">
        <f t="shared" si="78"/>
        <v>0</v>
      </c>
      <c r="AS250" s="148">
        <f t="shared" si="92"/>
        <v>0</v>
      </c>
      <c r="AT250" s="148">
        <f t="shared" si="93"/>
        <v>0</v>
      </c>
    </row>
    <row r="251" spans="1:46">
      <c r="A251" s="21">
        <f t="shared" si="79"/>
        <v>243</v>
      </c>
      <c r="B251" s="29"/>
      <c r="C251" s="61"/>
      <c r="D251" s="34">
        <f t="shared" si="71"/>
        <v>0</v>
      </c>
      <c r="E251" s="17"/>
      <c r="F251" s="19"/>
      <c r="G251" s="18"/>
      <c r="H251" s="18"/>
      <c r="I251" s="18"/>
      <c r="J251" s="18"/>
      <c r="K251" s="60">
        <f t="shared" si="72"/>
        <v>0</v>
      </c>
      <c r="L251" s="17"/>
      <c r="M251" s="20">
        <f>IF(U251=0,0,SUM($U$9:U251))</f>
        <v>0</v>
      </c>
      <c r="N251" s="18"/>
      <c r="O251" s="18"/>
      <c r="P251" s="18"/>
      <c r="Q251" s="137">
        <f t="shared" si="73"/>
        <v>0</v>
      </c>
      <c r="R251" s="137">
        <f t="shared" si="74"/>
        <v>0</v>
      </c>
      <c r="S251" s="122"/>
      <c r="T251" s="139">
        <f>IFERROR(VLOOKUP(E251,マスタ!$F$4:$H$19,3,0),0)</f>
        <v>0</v>
      </c>
      <c r="U251" s="139">
        <f>IFERROR(VLOOKUP(L251,マスタ!$J$4:$L$19,3,0),0)</f>
        <v>0</v>
      </c>
      <c r="V251" s="140">
        <f>IFERROR(VLOOKUP($B251,'相場&amp;ウオレット'!$A$4:$H$53,2,0),0)</f>
        <v>0</v>
      </c>
      <c r="W251" s="140">
        <f>IFERROR(VLOOKUP($B251,'相場&amp;ウオレット'!$A$4:$H$53,3,0),0)</f>
        <v>0</v>
      </c>
      <c r="X251" s="140">
        <f>IFERROR(VLOOKUP($B251,'相場&amp;ウオレット'!$A$4:$H$53,4,0),0)</f>
        <v>0</v>
      </c>
      <c r="Y251" s="140">
        <f>IFERROR(VLOOKUP($B251,'相場&amp;ウオレット'!$A$4:$H$53,5,0),0)</f>
        <v>0</v>
      </c>
      <c r="Z251" s="141" t="str">
        <f t="shared" si="75"/>
        <v>_</v>
      </c>
      <c r="AA251" s="142" t="str">
        <f t="shared" si="76"/>
        <v>_</v>
      </c>
      <c r="AB251" s="143">
        <f>IFERROR(IF(C251="両替",1,VLOOKUP(E251,マスタ!$F$4:$G$19,2,0)),0)</f>
        <v>0</v>
      </c>
      <c r="AC251" s="143">
        <f t="shared" si="80"/>
        <v>0</v>
      </c>
      <c r="AD251" s="143">
        <f t="shared" si="81"/>
        <v>0</v>
      </c>
      <c r="AE251" s="143">
        <f t="shared" si="82"/>
        <v>0</v>
      </c>
      <c r="AF251" s="143">
        <f t="shared" si="83"/>
        <v>0</v>
      </c>
      <c r="AG251" s="143">
        <f t="shared" si="84"/>
        <v>0</v>
      </c>
      <c r="AH251" s="143">
        <f t="shared" si="85"/>
        <v>0</v>
      </c>
      <c r="AI251" s="143">
        <f t="shared" si="77"/>
        <v>0</v>
      </c>
      <c r="AJ251" s="143">
        <f>IFERROR(VLOOKUP(F251,資産!$A$5:$G$10000,7,0),0)</f>
        <v>0</v>
      </c>
      <c r="AK251" s="142">
        <f>IF(C251="両替",1,IFERROR(VLOOKUP(L251,マスタ!$J$4:$L$19,2,0),0))</f>
        <v>0</v>
      </c>
      <c r="AL251" s="148">
        <f t="shared" si="86"/>
        <v>0</v>
      </c>
      <c r="AM251" s="148">
        <f t="shared" si="87"/>
        <v>0</v>
      </c>
      <c r="AN251" s="148">
        <f t="shared" si="88"/>
        <v>0</v>
      </c>
      <c r="AO251" s="148">
        <f t="shared" si="89"/>
        <v>0</v>
      </c>
      <c r="AP251" s="148">
        <f t="shared" si="90"/>
        <v>0</v>
      </c>
      <c r="AQ251" s="148">
        <f t="shared" si="91"/>
        <v>0</v>
      </c>
      <c r="AR251" s="148">
        <f t="shared" si="78"/>
        <v>0</v>
      </c>
      <c r="AS251" s="148">
        <f t="shared" si="92"/>
        <v>0</v>
      </c>
      <c r="AT251" s="148">
        <f t="shared" si="93"/>
        <v>0</v>
      </c>
    </row>
    <row r="252" spans="1:46">
      <c r="A252" s="21">
        <f t="shared" si="79"/>
        <v>244</v>
      </c>
      <c r="B252" s="29"/>
      <c r="C252" s="61"/>
      <c r="D252" s="34">
        <f t="shared" si="71"/>
        <v>0</v>
      </c>
      <c r="E252" s="17"/>
      <c r="F252" s="19"/>
      <c r="G252" s="18"/>
      <c r="H252" s="18"/>
      <c r="I252" s="18"/>
      <c r="J252" s="18"/>
      <c r="K252" s="60">
        <f t="shared" si="72"/>
        <v>0</v>
      </c>
      <c r="L252" s="17"/>
      <c r="M252" s="20">
        <f>IF(U252=0,0,SUM($U$9:U252))</f>
        <v>0</v>
      </c>
      <c r="N252" s="18"/>
      <c r="O252" s="18"/>
      <c r="P252" s="18"/>
      <c r="Q252" s="137">
        <f t="shared" si="73"/>
        <v>0</v>
      </c>
      <c r="R252" s="137">
        <f t="shared" si="74"/>
        <v>0</v>
      </c>
      <c r="S252" s="122"/>
      <c r="T252" s="139">
        <f>IFERROR(VLOOKUP(E252,マスタ!$F$4:$H$19,3,0),0)</f>
        <v>0</v>
      </c>
      <c r="U252" s="139">
        <f>IFERROR(VLOOKUP(L252,マスタ!$J$4:$L$19,3,0),0)</f>
        <v>0</v>
      </c>
      <c r="V252" s="140">
        <f>IFERROR(VLOOKUP($B252,'相場&amp;ウオレット'!$A$4:$H$53,2,0),0)</f>
        <v>0</v>
      </c>
      <c r="W252" s="140">
        <f>IFERROR(VLOOKUP($B252,'相場&amp;ウオレット'!$A$4:$H$53,3,0),0)</f>
        <v>0</v>
      </c>
      <c r="X252" s="140">
        <f>IFERROR(VLOOKUP($B252,'相場&amp;ウオレット'!$A$4:$H$53,4,0),0)</f>
        <v>0</v>
      </c>
      <c r="Y252" s="140">
        <f>IFERROR(VLOOKUP($B252,'相場&amp;ウオレット'!$A$4:$H$53,5,0),0)</f>
        <v>0</v>
      </c>
      <c r="Z252" s="141" t="str">
        <f t="shared" si="75"/>
        <v>_</v>
      </c>
      <c r="AA252" s="142" t="str">
        <f t="shared" si="76"/>
        <v>_</v>
      </c>
      <c r="AB252" s="143">
        <f>IFERROR(IF(C252="両替",1,VLOOKUP(E252,マスタ!$F$4:$G$19,2,0)),0)</f>
        <v>0</v>
      </c>
      <c r="AC252" s="143">
        <f t="shared" si="80"/>
        <v>0</v>
      </c>
      <c r="AD252" s="143">
        <f t="shared" si="81"/>
        <v>0</v>
      </c>
      <c r="AE252" s="143">
        <f t="shared" si="82"/>
        <v>0</v>
      </c>
      <c r="AF252" s="143">
        <f t="shared" si="83"/>
        <v>0</v>
      </c>
      <c r="AG252" s="143">
        <f t="shared" si="84"/>
        <v>0</v>
      </c>
      <c r="AH252" s="143">
        <f t="shared" si="85"/>
        <v>0</v>
      </c>
      <c r="AI252" s="143">
        <f t="shared" si="77"/>
        <v>0</v>
      </c>
      <c r="AJ252" s="143">
        <f>IFERROR(VLOOKUP(F252,資産!$A$5:$G$10000,7,0),0)</f>
        <v>0</v>
      </c>
      <c r="AK252" s="142">
        <f>IF(C252="両替",1,IFERROR(VLOOKUP(L252,マスタ!$J$4:$L$19,2,0),0))</f>
        <v>0</v>
      </c>
      <c r="AL252" s="148">
        <f t="shared" si="86"/>
        <v>0</v>
      </c>
      <c r="AM252" s="148">
        <f t="shared" si="87"/>
        <v>0</v>
      </c>
      <c r="AN252" s="148">
        <f t="shared" si="88"/>
        <v>0</v>
      </c>
      <c r="AO252" s="148">
        <f t="shared" si="89"/>
        <v>0</v>
      </c>
      <c r="AP252" s="148">
        <f t="shared" si="90"/>
        <v>0</v>
      </c>
      <c r="AQ252" s="148">
        <f t="shared" si="91"/>
        <v>0</v>
      </c>
      <c r="AR252" s="148">
        <f t="shared" si="78"/>
        <v>0</v>
      </c>
      <c r="AS252" s="148">
        <f t="shared" si="92"/>
        <v>0</v>
      </c>
      <c r="AT252" s="148">
        <f t="shared" si="93"/>
        <v>0</v>
      </c>
    </row>
    <row r="253" spans="1:46">
      <c r="A253" s="21">
        <f t="shared" si="79"/>
        <v>245</v>
      </c>
      <c r="B253" s="29"/>
      <c r="C253" s="61"/>
      <c r="D253" s="34">
        <f t="shared" si="71"/>
        <v>0</v>
      </c>
      <c r="E253" s="17"/>
      <c r="F253" s="19"/>
      <c r="G253" s="18"/>
      <c r="H253" s="18"/>
      <c r="I253" s="18"/>
      <c r="J253" s="18"/>
      <c r="K253" s="60">
        <f t="shared" si="72"/>
        <v>0</v>
      </c>
      <c r="L253" s="17"/>
      <c r="M253" s="20">
        <f>IF(U253=0,0,SUM($U$9:U253))</f>
        <v>0</v>
      </c>
      <c r="N253" s="18"/>
      <c r="O253" s="18"/>
      <c r="P253" s="18"/>
      <c r="Q253" s="137">
        <f t="shared" si="73"/>
        <v>0</v>
      </c>
      <c r="R253" s="137">
        <f t="shared" si="74"/>
        <v>0</v>
      </c>
      <c r="S253" s="122"/>
      <c r="T253" s="139">
        <f>IFERROR(VLOOKUP(E253,マスタ!$F$4:$H$19,3,0),0)</f>
        <v>0</v>
      </c>
      <c r="U253" s="139">
        <f>IFERROR(VLOOKUP(L253,マスタ!$J$4:$L$19,3,0),0)</f>
        <v>0</v>
      </c>
      <c r="V253" s="140">
        <f>IFERROR(VLOOKUP($B253,'相場&amp;ウオレット'!$A$4:$H$53,2,0),0)</f>
        <v>0</v>
      </c>
      <c r="W253" s="140">
        <f>IFERROR(VLOOKUP($B253,'相場&amp;ウオレット'!$A$4:$H$53,3,0),0)</f>
        <v>0</v>
      </c>
      <c r="X253" s="140">
        <f>IFERROR(VLOOKUP($B253,'相場&amp;ウオレット'!$A$4:$H$53,4,0),0)</f>
        <v>0</v>
      </c>
      <c r="Y253" s="140">
        <f>IFERROR(VLOOKUP($B253,'相場&amp;ウオレット'!$A$4:$H$53,5,0),0)</f>
        <v>0</v>
      </c>
      <c r="Z253" s="141" t="str">
        <f t="shared" si="75"/>
        <v>_</v>
      </c>
      <c r="AA253" s="142" t="str">
        <f t="shared" si="76"/>
        <v>_</v>
      </c>
      <c r="AB253" s="143">
        <f>IFERROR(IF(C253="両替",1,VLOOKUP(E253,マスタ!$F$4:$G$19,2,0)),0)</f>
        <v>0</v>
      </c>
      <c r="AC253" s="143">
        <f t="shared" si="80"/>
        <v>0</v>
      </c>
      <c r="AD253" s="143">
        <f t="shared" si="81"/>
        <v>0</v>
      </c>
      <c r="AE253" s="143">
        <f t="shared" si="82"/>
        <v>0</v>
      </c>
      <c r="AF253" s="143">
        <f t="shared" si="83"/>
        <v>0</v>
      </c>
      <c r="AG253" s="143">
        <f t="shared" si="84"/>
        <v>0</v>
      </c>
      <c r="AH253" s="143">
        <f t="shared" si="85"/>
        <v>0</v>
      </c>
      <c r="AI253" s="143">
        <f t="shared" si="77"/>
        <v>0</v>
      </c>
      <c r="AJ253" s="143">
        <f>IFERROR(VLOOKUP(F253,資産!$A$5:$G$10000,7,0),0)</f>
        <v>0</v>
      </c>
      <c r="AK253" s="142">
        <f>IF(C253="両替",1,IFERROR(VLOOKUP(L253,マスタ!$J$4:$L$19,2,0),0))</f>
        <v>0</v>
      </c>
      <c r="AL253" s="148">
        <f t="shared" si="86"/>
        <v>0</v>
      </c>
      <c r="AM253" s="148">
        <f t="shared" si="87"/>
        <v>0</v>
      </c>
      <c r="AN253" s="148">
        <f t="shared" si="88"/>
        <v>0</v>
      </c>
      <c r="AO253" s="148">
        <f t="shared" si="89"/>
        <v>0</v>
      </c>
      <c r="AP253" s="148">
        <f t="shared" si="90"/>
        <v>0</v>
      </c>
      <c r="AQ253" s="148">
        <f t="shared" si="91"/>
        <v>0</v>
      </c>
      <c r="AR253" s="148">
        <f t="shared" si="78"/>
        <v>0</v>
      </c>
      <c r="AS253" s="148">
        <f t="shared" si="92"/>
        <v>0</v>
      </c>
      <c r="AT253" s="148">
        <f t="shared" si="93"/>
        <v>0</v>
      </c>
    </row>
    <row r="254" spans="1:46">
      <c r="A254" s="21">
        <f t="shared" si="79"/>
        <v>246</v>
      </c>
      <c r="B254" s="29"/>
      <c r="C254" s="61"/>
      <c r="D254" s="34">
        <f t="shared" si="71"/>
        <v>0</v>
      </c>
      <c r="E254" s="17"/>
      <c r="F254" s="19"/>
      <c r="G254" s="18"/>
      <c r="H254" s="18"/>
      <c r="I254" s="18"/>
      <c r="J254" s="18"/>
      <c r="K254" s="60">
        <f t="shared" si="72"/>
        <v>0</v>
      </c>
      <c r="L254" s="17"/>
      <c r="M254" s="20">
        <f>IF(U254=0,0,SUM($U$9:U254))</f>
        <v>0</v>
      </c>
      <c r="N254" s="18"/>
      <c r="O254" s="18"/>
      <c r="P254" s="18"/>
      <c r="Q254" s="137">
        <f t="shared" si="73"/>
        <v>0</v>
      </c>
      <c r="R254" s="137">
        <f t="shared" si="74"/>
        <v>0</v>
      </c>
      <c r="S254" s="122"/>
      <c r="T254" s="139">
        <f>IFERROR(VLOOKUP(E254,マスタ!$F$4:$H$19,3,0),0)</f>
        <v>0</v>
      </c>
      <c r="U254" s="139">
        <f>IFERROR(VLOOKUP(L254,マスタ!$J$4:$L$19,3,0),0)</f>
        <v>0</v>
      </c>
      <c r="V254" s="140">
        <f>IFERROR(VLOOKUP($B254,'相場&amp;ウオレット'!$A$4:$H$53,2,0),0)</f>
        <v>0</v>
      </c>
      <c r="W254" s="140">
        <f>IFERROR(VLOOKUP($B254,'相場&amp;ウオレット'!$A$4:$H$53,3,0),0)</f>
        <v>0</v>
      </c>
      <c r="X254" s="140">
        <f>IFERROR(VLOOKUP($B254,'相場&amp;ウオレット'!$A$4:$H$53,4,0),0)</f>
        <v>0</v>
      </c>
      <c r="Y254" s="140">
        <f>IFERROR(VLOOKUP($B254,'相場&amp;ウオレット'!$A$4:$H$53,5,0),0)</f>
        <v>0</v>
      </c>
      <c r="Z254" s="141" t="str">
        <f t="shared" si="75"/>
        <v>_</v>
      </c>
      <c r="AA254" s="142" t="str">
        <f t="shared" si="76"/>
        <v>_</v>
      </c>
      <c r="AB254" s="143">
        <f>IFERROR(IF(C254="両替",1,VLOOKUP(E254,マスタ!$F$4:$G$19,2,0)),0)</f>
        <v>0</v>
      </c>
      <c r="AC254" s="143">
        <f t="shared" si="80"/>
        <v>0</v>
      </c>
      <c r="AD254" s="143">
        <f t="shared" si="81"/>
        <v>0</v>
      </c>
      <c r="AE254" s="143">
        <f t="shared" si="82"/>
        <v>0</v>
      </c>
      <c r="AF254" s="143">
        <f t="shared" si="83"/>
        <v>0</v>
      </c>
      <c r="AG254" s="143">
        <f t="shared" si="84"/>
        <v>0</v>
      </c>
      <c r="AH254" s="143">
        <f t="shared" si="85"/>
        <v>0</v>
      </c>
      <c r="AI254" s="143">
        <f t="shared" si="77"/>
        <v>0</v>
      </c>
      <c r="AJ254" s="143">
        <f>IFERROR(VLOOKUP(F254,資産!$A$5:$G$10000,7,0),0)</f>
        <v>0</v>
      </c>
      <c r="AK254" s="142">
        <f>IF(C254="両替",1,IFERROR(VLOOKUP(L254,マスタ!$J$4:$L$19,2,0),0))</f>
        <v>0</v>
      </c>
      <c r="AL254" s="148">
        <f t="shared" si="86"/>
        <v>0</v>
      </c>
      <c r="AM254" s="148">
        <f t="shared" si="87"/>
        <v>0</v>
      </c>
      <c r="AN254" s="148">
        <f t="shared" si="88"/>
        <v>0</v>
      </c>
      <c r="AO254" s="148">
        <f t="shared" si="89"/>
        <v>0</v>
      </c>
      <c r="AP254" s="148">
        <f t="shared" si="90"/>
        <v>0</v>
      </c>
      <c r="AQ254" s="148">
        <f t="shared" si="91"/>
        <v>0</v>
      </c>
      <c r="AR254" s="148">
        <f t="shared" si="78"/>
        <v>0</v>
      </c>
      <c r="AS254" s="148">
        <f t="shared" si="92"/>
        <v>0</v>
      </c>
      <c r="AT254" s="148">
        <f t="shared" si="93"/>
        <v>0</v>
      </c>
    </row>
    <row r="255" spans="1:46">
      <c r="A255" s="21">
        <f t="shared" si="79"/>
        <v>247</v>
      </c>
      <c r="B255" s="29"/>
      <c r="C255" s="61"/>
      <c r="D255" s="34">
        <f t="shared" si="71"/>
        <v>0</v>
      </c>
      <c r="E255" s="17"/>
      <c r="F255" s="19"/>
      <c r="G255" s="18"/>
      <c r="H255" s="18"/>
      <c r="I255" s="18"/>
      <c r="J255" s="18"/>
      <c r="K255" s="60">
        <f t="shared" si="72"/>
        <v>0</v>
      </c>
      <c r="L255" s="17"/>
      <c r="M255" s="20">
        <f>IF(U255=0,0,SUM($U$9:U255))</f>
        <v>0</v>
      </c>
      <c r="N255" s="18"/>
      <c r="O255" s="18"/>
      <c r="P255" s="18"/>
      <c r="Q255" s="137">
        <f t="shared" si="73"/>
        <v>0</v>
      </c>
      <c r="R255" s="137">
        <f t="shared" si="74"/>
        <v>0</v>
      </c>
      <c r="S255" s="122"/>
      <c r="T255" s="139">
        <f>IFERROR(VLOOKUP(E255,マスタ!$F$4:$H$19,3,0),0)</f>
        <v>0</v>
      </c>
      <c r="U255" s="139">
        <f>IFERROR(VLOOKUP(L255,マスタ!$J$4:$L$19,3,0),0)</f>
        <v>0</v>
      </c>
      <c r="V255" s="140">
        <f>IFERROR(VLOOKUP($B255,'相場&amp;ウオレット'!$A$4:$H$53,2,0),0)</f>
        <v>0</v>
      </c>
      <c r="W255" s="140">
        <f>IFERROR(VLOOKUP($B255,'相場&amp;ウオレット'!$A$4:$H$53,3,0),0)</f>
        <v>0</v>
      </c>
      <c r="X255" s="140">
        <f>IFERROR(VLOOKUP($B255,'相場&amp;ウオレット'!$A$4:$H$53,4,0),0)</f>
        <v>0</v>
      </c>
      <c r="Y255" s="140">
        <f>IFERROR(VLOOKUP($B255,'相場&amp;ウオレット'!$A$4:$H$53,5,0),0)</f>
        <v>0</v>
      </c>
      <c r="Z255" s="141" t="str">
        <f t="shared" si="75"/>
        <v>_</v>
      </c>
      <c r="AA255" s="142" t="str">
        <f t="shared" si="76"/>
        <v>_</v>
      </c>
      <c r="AB255" s="143">
        <f>IFERROR(IF(C255="両替",1,VLOOKUP(E255,マスタ!$F$4:$G$19,2,0)),0)</f>
        <v>0</v>
      </c>
      <c r="AC255" s="143">
        <f t="shared" si="80"/>
        <v>0</v>
      </c>
      <c r="AD255" s="143">
        <f t="shared" si="81"/>
        <v>0</v>
      </c>
      <c r="AE255" s="143">
        <f t="shared" si="82"/>
        <v>0</v>
      </c>
      <c r="AF255" s="143">
        <f t="shared" si="83"/>
        <v>0</v>
      </c>
      <c r="AG255" s="143">
        <f t="shared" si="84"/>
        <v>0</v>
      </c>
      <c r="AH255" s="143">
        <f t="shared" si="85"/>
        <v>0</v>
      </c>
      <c r="AI255" s="143">
        <f t="shared" si="77"/>
        <v>0</v>
      </c>
      <c r="AJ255" s="143">
        <f>IFERROR(VLOOKUP(F255,資産!$A$5:$G$10000,7,0),0)</f>
        <v>0</v>
      </c>
      <c r="AK255" s="142">
        <f>IF(C255="両替",1,IFERROR(VLOOKUP(L255,マスタ!$J$4:$L$19,2,0),0))</f>
        <v>0</v>
      </c>
      <c r="AL255" s="148">
        <f t="shared" si="86"/>
        <v>0</v>
      </c>
      <c r="AM255" s="148">
        <f t="shared" si="87"/>
        <v>0</v>
      </c>
      <c r="AN255" s="148">
        <f t="shared" si="88"/>
        <v>0</v>
      </c>
      <c r="AO255" s="148">
        <f t="shared" si="89"/>
        <v>0</v>
      </c>
      <c r="AP255" s="148">
        <f t="shared" si="90"/>
        <v>0</v>
      </c>
      <c r="AQ255" s="148">
        <f t="shared" si="91"/>
        <v>0</v>
      </c>
      <c r="AR255" s="148">
        <f t="shared" si="78"/>
        <v>0</v>
      </c>
      <c r="AS255" s="148">
        <f t="shared" si="92"/>
        <v>0</v>
      </c>
      <c r="AT255" s="148">
        <f t="shared" si="93"/>
        <v>0</v>
      </c>
    </row>
    <row r="256" spans="1:46">
      <c r="A256" s="21">
        <f t="shared" si="79"/>
        <v>248</v>
      </c>
      <c r="B256" s="29"/>
      <c r="C256" s="61"/>
      <c r="D256" s="34">
        <f t="shared" si="71"/>
        <v>0</v>
      </c>
      <c r="E256" s="17"/>
      <c r="F256" s="19"/>
      <c r="G256" s="18"/>
      <c r="H256" s="18"/>
      <c r="I256" s="18"/>
      <c r="J256" s="18"/>
      <c r="K256" s="60">
        <f t="shared" si="72"/>
        <v>0</v>
      </c>
      <c r="L256" s="17"/>
      <c r="M256" s="20">
        <f>IF(U256=0,0,SUM($U$9:U256))</f>
        <v>0</v>
      </c>
      <c r="N256" s="18"/>
      <c r="O256" s="18"/>
      <c r="P256" s="18"/>
      <c r="Q256" s="137">
        <f t="shared" si="73"/>
        <v>0</v>
      </c>
      <c r="R256" s="137">
        <f t="shared" si="74"/>
        <v>0</v>
      </c>
      <c r="S256" s="122"/>
      <c r="T256" s="139">
        <f>IFERROR(VLOOKUP(E256,マスタ!$F$4:$H$19,3,0),0)</f>
        <v>0</v>
      </c>
      <c r="U256" s="139">
        <f>IFERROR(VLOOKUP(L256,マスタ!$J$4:$L$19,3,0),0)</f>
        <v>0</v>
      </c>
      <c r="V256" s="140">
        <f>IFERROR(VLOOKUP($B256,'相場&amp;ウオレット'!$A$4:$H$53,2,0),0)</f>
        <v>0</v>
      </c>
      <c r="W256" s="140">
        <f>IFERROR(VLOOKUP($B256,'相場&amp;ウオレット'!$A$4:$H$53,3,0),0)</f>
        <v>0</v>
      </c>
      <c r="X256" s="140">
        <f>IFERROR(VLOOKUP($B256,'相場&amp;ウオレット'!$A$4:$H$53,4,0),0)</f>
        <v>0</v>
      </c>
      <c r="Y256" s="140">
        <f>IFERROR(VLOOKUP($B256,'相場&amp;ウオレット'!$A$4:$H$53,5,0),0)</f>
        <v>0</v>
      </c>
      <c r="Z256" s="141" t="str">
        <f t="shared" si="75"/>
        <v>_</v>
      </c>
      <c r="AA256" s="142" t="str">
        <f t="shared" si="76"/>
        <v>_</v>
      </c>
      <c r="AB256" s="143">
        <f>IFERROR(IF(C256="両替",1,VLOOKUP(E256,マスタ!$F$4:$G$19,2,0)),0)</f>
        <v>0</v>
      </c>
      <c r="AC256" s="143">
        <f t="shared" si="80"/>
        <v>0</v>
      </c>
      <c r="AD256" s="143">
        <f t="shared" si="81"/>
        <v>0</v>
      </c>
      <c r="AE256" s="143">
        <f t="shared" si="82"/>
        <v>0</v>
      </c>
      <c r="AF256" s="143">
        <f t="shared" si="83"/>
        <v>0</v>
      </c>
      <c r="AG256" s="143">
        <f t="shared" si="84"/>
        <v>0</v>
      </c>
      <c r="AH256" s="143">
        <f t="shared" si="85"/>
        <v>0</v>
      </c>
      <c r="AI256" s="143">
        <f t="shared" si="77"/>
        <v>0</v>
      </c>
      <c r="AJ256" s="143">
        <f>IFERROR(VLOOKUP(F256,資産!$A$5:$G$10000,7,0),0)</f>
        <v>0</v>
      </c>
      <c r="AK256" s="142">
        <f>IF(C256="両替",1,IFERROR(VLOOKUP(L256,マスタ!$J$4:$L$19,2,0),0))</f>
        <v>0</v>
      </c>
      <c r="AL256" s="148">
        <f t="shared" si="86"/>
        <v>0</v>
      </c>
      <c r="AM256" s="148">
        <f t="shared" si="87"/>
        <v>0</v>
      </c>
      <c r="AN256" s="148">
        <f t="shared" si="88"/>
        <v>0</v>
      </c>
      <c r="AO256" s="148">
        <f t="shared" si="89"/>
        <v>0</v>
      </c>
      <c r="AP256" s="148">
        <f t="shared" si="90"/>
        <v>0</v>
      </c>
      <c r="AQ256" s="148">
        <f t="shared" si="91"/>
        <v>0</v>
      </c>
      <c r="AR256" s="148">
        <f t="shared" si="78"/>
        <v>0</v>
      </c>
      <c r="AS256" s="148">
        <f t="shared" si="92"/>
        <v>0</v>
      </c>
      <c r="AT256" s="148">
        <f t="shared" si="93"/>
        <v>0</v>
      </c>
    </row>
    <row r="257" spans="1:46">
      <c r="A257" s="21">
        <f t="shared" si="79"/>
        <v>249</v>
      </c>
      <c r="B257" s="29"/>
      <c r="C257" s="61"/>
      <c r="D257" s="34">
        <f t="shared" si="71"/>
        <v>0</v>
      </c>
      <c r="E257" s="17"/>
      <c r="F257" s="19"/>
      <c r="G257" s="18"/>
      <c r="H257" s="18"/>
      <c r="I257" s="18"/>
      <c r="J257" s="18"/>
      <c r="K257" s="60">
        <f t="shared" si="72"/>
        <v>0</v>
      </c>
      <c r="L257" s="17"/>
      <c r="M257" s="20">
        <f>IF(U257=0,0,SUM($U$9:U257))</f>
        <v>0</v>
      </c>
      <c r="N257" s="18"/>
      <c r="O257" s="18"/>
      <c r="P257" s="18"/>
      <c r="Q257" s="137">
        <f t="shared" si="73"/>
        <v>0</v>
      </c>
      <c r="R257" s="137">
        <f t="shared" si="74"/>
        <v>0</v>
      </c>
      <c r="S257" s="122"/>
      <c r="T257" s="139">
        <f>IFERROR(VLOOKUP(E257,マスタ!$F$4:$H$19,3,0),0)</f>
        <v>0</v>
      </c>
      <c r="U257" s="139">
        <f>IFERROR(VLOOKUP(L257,マスタ!$J$4:$L$19,3,0),0)</f>
        <v>0</v>
      </c>
      <c r="V257" s="140">
        <f>IFERROR(VLOOKUP($B257,'相場&amp;ウオレット'!$A$4:$H$53,2,0),0)</f>
        <v>0</v>
      </c>
      <c r="W257" s="140">
        <f>IFERROR(VLOOKUP($B257,'相場&amp;ウオレット'!$A$4:$H$53,3,0),0)</f>
        <v>0</v>
      </c>
      <c r="X257" s="140">
        <f>IFERROR(VLOOKUP($B257,'相場&amp;ウオレット'!$A$4:$H$53,4,0),0)</f>
        <v>0</v>
      </c>
      <c r="Y257" s="140">
        <f>IFERROR(VLOOKUP($B257,'相場&amp;ウオレット'!$A$4:$H$53,5,0),0)</f>
        <v>0</v>
      </c>
      <c r="Z257" s="141" t="str">
        <f t="shared" si="75"/>
        <v>_</v>
      </c>
      <c r="AA257" s="142" t="str">
        <f t="shared" si="76"/>
        <v>_</v>
      </c>
      <c r="AB257" s="143">
        <f>IFERROR(IF(C257="両替",1,VLOOKUP(E257,マスタ!$F$4:$G$19,2,0)),0)</f>
        <v>0</v>
      </c>
      <c r="AC257" s="143">
        <f t="shared" si="80"/>
        <v>0</v>
      </c>
      <c r="AD257" s="143">
        <f t="shared" si="81"/>
        <v>0</v>
      </c>
      <c r="AE257" s="143">
        <f t="shared" si="82"/>
        <v>0</v>
      </c>
      <c r="AF257" s="143">
        <f t="shared" si="83"/>
        <v>0</v>
      </c>
      <c r="AG257" s="143">
        <f t="shared" si="84"/>
        <v>0</v>
      </c>
      <c r="AH257" s="143">
        <f t="shared" si="85"/>
        <v>0</v>
      </c>
      <c r="AI257" s="143">
        <f t="shared" si="77"/>
        <v>0</v>
      </c>
      <c r="AJ257" s="143">
        <f>IFERROR(VLOOKUP(F257,資産!$A$5:$G$10000,7,0),0)</f>
        <v>0</v>
      </c>
      <c r="AK257" s="142">
        <f>IF(C257="両替",1,IFERROR(VLOOKUP(L257,マスタ!$J$4:$L$19,2,0),0))</f>
        <v>0</v>
      </c>
      <c r="AL257" s="148">
        <f t="shared" si="86"/>
        <v>0</v>
      </c>
      <c r="AM257" s="148">
        <f t="shared" si="87"/>
        <v>0</v>
      </c>
      <c r="AN257" s="148">
        <f t="shared" si="88"/>
        <v>0</v>
      </c>
      <c r="AO257" s="148">
        <f t="shared" si="89"/>
        <v>0</v>
      </c>
      <c r="AP257" s="148">
        <f t="shared" si="90"/>
        <v>0</v>
      </c>
      <c r="AQ257" s="148">
        <f t="shared" si="91"/>
        <v>0</v>
      </c>
      <c r="AR257" s="148">
        <f t="shared" si="78"/>
        <v>0</v>
      </c>
      <c r="AS257" s="148">
        <f t="shared" si="92"/>
        <v>0</v>
      </c>
      <c r="AT257" s="148">
        <f t="shared" si="93"/>
        <v>0</v>
      </c>
    </row>
    <row r="258" spans="1:46">
      <c r="A258" s="21">
        <f t="shared" si="79"/>
        <v>250</v>
      </c>
      <c r="B258" s="29"/>
      <c r="C258" s="61"/>
      <c r="D258" s="34">
        <f t="shared" si="71"/>
        <v>0</v>
      </c>
      <c r="E258" s="17"/>
      <c r="F258" s="19"/>
      <c r="G258" s="18"/>
      <c r="H258" s="18"/>
      <c r="I258" s="18"/>
      <c r="J258" s="18"/>
      <c r="K258" s="60">
        <f t="shared" si="72"/>
        <v>0</v>
      </c>
      <c r="L258" s="17"/>
      <c r="M258" s="20">
        <f>IF(U258=0,0,SUM($U$9:U258))</f>
        <v>0</v>
      </c>
      <c r="N258" s="18"/>
      <c r="O258" s="18"/>
      <c r="P258" s="18"/>
      <c r="Q258" s="137">
        <f t="shared" si="73"/>
        <v>0</v>
      </c>
      <c r="R258" s="137">
        <f t="shared" si="74"/>
        <v>0</v>
      </c>
      <c r="S258" s="122"/>
      <c r="T258" s="139">
        <f>IFERROR(VLOOKUP(E258,マスタ!$F$4:$H$19,3,0),0)</f>
        <v>0</v>
      </c>
      <c r="U258" s="139">
        <f>IFERROR(VLOOKUP(L258,マスタ!$J$4:$L$19,3,0),0)</f>
        <v>0</v>
      </c>
      <c r="V258" s="140">
        <f>IFERROR(VLOOKUP($B258,'相場&amp;ウオレット'!$A$4:$H$53,2,0),0)</f>
        <v>0</v>
      </c>
      <c r="W258" s="140">
        <f>IFERROR(VLOOKUP($B258,'相場&amp;ウオレット'!$A$4:$H$53,3,0),0)</f>
        <v>0</v>
      </c>
      <c r="X258" s="140">
        <f>IFERROR(VLOOKUP($B258,'相場&amp;ウオレット'!$A$4:$H$53,4,0),0)</f>
        <v>0</v>
      </c>
      <c r="Y258" s="140">
        <f>IFERROR(VLOOKUP($B258,'相場&amp;ウオレット'!$A$4:$H$53,5,0),0)</f>
        <v>0</v>
      </c>
      <c r="Z258" s="141" t="str">
        <f t="shared" si="75"/>
        <v>_</v>
      </c>
      <c r="AA258" s="142" t="str">
        <f t="shared" si="76"/>
        <v>_</v>
      </c>
      <c r="AB258" s="143">
        <f>IFERROR(IF(C258="両替",1,VLOOKUP(E258,マスタ!$F$4:$G$19,2,0)),0)</f>
        <v>0</v>
      </c>
      <c r="AC258" s="143">
        <f t="shared" si="80"/>
        <v>0</v>
      </c>
      <c r="AD258" s="143">
        <f t="shared" si="81"/>
        <v>0</v>
      </c>
      <c r="AE258" s="143">
        <f t="shared" si="82"/>
        <v>0</v>
      </c>
      <c r="AF258" s="143">
        <f t="shared" si="83"/>
        <v>0</v>
      </c>
      <c r="AG258" s="143">
        <f t="shared" si="84"/>
        <v>0</v>
      </c>
      <c r="AH258" s="143">
        <f t="shared" si="85"/>
        <v>0</v>
      </c>
      <c r="AI258" s="143">
        <f t="shared" si="77"/>
        <v>0</v>
      </c>
      <c r="AJ258" s="143">
        <f>IFERROR(VLOOKUP(F258,資産!$A$5:$G$10000,7,0),0)</f>
        <v>0</v>
      </c>
      <c r="AK258" s="142">
        <f>IF(C258="両替",1,IFERROR(VLOOKUP(L258,マスタ!$J$4:$L$19,2,0),0))</f>
        <v>0</v>
      </c>
      <c r="AL258" s="148">
        <f t="shared" si="86"/>
        <v>0</v>
      </c>
      <c r="AM258" s="148">
        <f t="shared" si="87"/>
        <v>0</v>
      </c>
      <c r="AN258" s="148">
        <f t="shared" si="88"/>
        <v>0</v>
      </c>
      <c r="AO258" s="148">
        <f t="shared" si="89"/>
        <v>0</v>
      </c>
      <c r="AP258" s="148">
        <f t="shared" si="90"/>
        <v>0</v>
      </c>
      <c r="AQ258" s="148">
        <f t="shared" si="91"/>
        <v>0</v>
      </c>
      <c r="AR258" s="148">
        <f t="shared" si="78"/>
        <v>0</v>
      </c>
      <c r="AS258" s="148">
        <f t="shared" si="92"/>
        <v>0</v>
      </c>
      <c r="AT258" s="148">
        <f t="shared" si="93"/>
        <v>0</v>
      </c>
    </row>
    <row r="259" spans="1:46">
      <c r="A259" s="21">
        <f t="shared" si="79"/>
        <v>251</v>
      </c>
      <c r="B259" s="29"/>
      <c r="C259" s="61"/>
      <c r="D259" s="34">
        <f t="shared" si="71"/>
        <v>0</v>
      </c>
      <c r="E259" s="17"/>
      <c r="F259" s="19"/>
      <c r="G259" s="18"/>
      <c r="H259" s="18"/>
      <c r="I259" s="18"/>
      <c r="J259" s="18"/>
      <c r="K259" s="60">
        <f t="shared" si="72"/>
        <v>0</v>
      </c>
      <c r="L259" s="17"/>
      <c r="M259" s="20">
        <f>IF(U259=0,0,SUM($U$9:U259))</f>
        <v>0</v>
      </c>
      <c r="N259" s="18"/>
      <c r="O259" s="18"/>
      <c r="P259" s="18"/>
      <c r="Q259" s="137">
        <f t="shared" si="73"/>
        <v>0</v>
      </c>
      <c r="R259" s="137">
        <f t="shared" si="74"/>
        <v>0</v>
      </c>
      <c r="S259" s="122"/>
      <c r="T259" s="139">
        <f>IFERROR(VLOOKUP(E259,マスタ!$F$4:$H$19,3,0),0)</f>
        <v>0</v>
      </c>
      <c r="U259" s="139">
        <f>IFERROR(VLOOKUP(L259,マスタ!$J$4:$L$19,3,0),0)</f>
        <v>0</v>
      </c>
      <c r="V259" s="140">
        <f>IFERROR(VLOOKUP($B259,'相場&amp;ウオレット'!$A$4:$H$53,2,0),0)</f>
        <v>0</v>
      </c>
      <c r="W259" s="140">
        <f>IFERROR(VLOOKUP($B259,'相場&amp;ウオレット'!$A$4:$H$53,3,0),0)</f>
        <v>0</v>
      </c>
      <c r="X259" s="140">
        <f>IFERROR(VLOOKUP($B259,'相場&amp;ウオレット'!$A$4:$H$53,4,0),0)</f>
        <v>0</v>
      </c>
      <c r="Y259" s="140">
        <f>IFERROR(VLOOKUP($B259,'相場&amp;ウオレット'!$A$4:$H$53,5,0),0)</f>
        <v>0</v>
      </c>
      <c r="Z259" s="141" t="str">
        <f t="shared" si="75"/>
        <v>_</v>
      </c>
      <c r="AA259" s="142" t="str">
        <f t="shared" si="76"/>
        <v>_</v>
      </c>
      <c r="AB259" s="143">
        <f>IFERROR(IF(C259="両替",1,VLOOKUP(E259,マスタ!$F$4:$G$19,2,0)),0)</f>
        <v>0</v>
      </c>
      <c r="AC259" s="143">
        <f t="shared" si="80"/>
        <v>0</v>
      </c>
      <c r="AD259" s="143">
        <f t="shared" si="81"/>
        <v>0</v>
      </c>
      <c r="AE259" s="143">
        <f t="shared" si="82"/>
        <v>0</v>
      </c>
      <c r="AF259" s="143">
        <f t="shared" si="83"/>
        <v>0</v>
      </c>
      <c r="AG259" s="143">
        <f t="shared" si="84"/>
        <v>0</v>
      </c>
      <c r="AH259" s="143">
        <f t="shared" si="85"/>
        <v>0</v>
      </c>
      <c r="AI259" s="143">
        <f t="shared" si="77"/>
        <v>0</v>
      </c>
      <c r="AJ259" s="143">
        <f>IFERROR(VLOOKUP(F259,資産!$A$5:$G$10000,7,0),0)</f>
        <v>0</v>
      </c>
      <c r="AK259" s="142">
        <f>IF(C259="両替",1,IFERROR(VLOOKUP(L259,マスタ!$J$4:$L$19,2,0),0))</f>
        <v>0</v>
      </c>
      <c r="AL259" s="148">
        <f t="shared" si="86"/>
        <v>0</v>
      </c>
      <c r="AM259" s="148">
        <f t="shared" si="87"/>
        <v>0</v>
      </c>
      <c r="AN259" s="148">
        <f t="shared" si="88"/>
        <v>0</v>
      </c>
      <c r="AO259" s="148">
        <f t="shared" si="89"/>
        <v>0</v>
      </c>
      <c r="AP259" s="148">
        <f t="shared" si="90"/>
        <v>0</v>
      </c>
      <c r="AQ259" s="148">
        <f t="shared" si="91"/>
        <v>0</v>
      </c>
      <c r="AR259" s="148">
        <f t="shared" si="78"/>
        <v>0</v>
      </c>
      <c r="AS259" s="148">
        <f t="shared" si="92"/>
        <v>0</v>
      </c>
      <c r="AT259" s="148">
        <f t="shared" si="93"/>
        <v>0</v>
      </c>
    </row>
    <row r="260" spans="1:46">
      <c r="A260" s="21">
        <f t="shared" si="79"/>
        <v>252</v>
      </c>
      <c r="B260" s="29"/>
      <c r="C260" s="61"/>
      <c r="D260" s="34">
        <f t="shared" si="71"/>
        <v>0</v>
      </c>
      <c r="E260" s="17"/>
      <c r="F260" s="19"/>
      <c r="G260" s="18"/>
      <c r="H260" s="18"/>
      <c r="I260" s="18"/>
      <c r="J260" s="18"/>
      <c r="K260" s="60">
        <f t="shared" si="72"/>
        <v>0</v>
      </c>
      <c r="L260" s="17"/>
      <c r="M260" s="20">
        <f>IF(U260=0,0,SUM($U$9:U260))</f>
        <v>0</v>
      </c>
      <c r="N260" s="18"/>
      <c r="O260" s="18"/>
      <c r="P260" s="18"/>
      <c r="Q260" s="137">
        <f t="shared" si="73"/>
        <v>0</v>
      </c>
      <c r="R260" s="137">
        <f t="shared" si="74"/>
        <v>0</v>
      </c>
      <c r="S260" s="122"/>
      <c r="T260" s="139">
        <f>IFERROR(VLOOKUP(E260,マスタ!$F$4:$H$19,3,0),0)</f>
        <v>0</v>
      </c>
      <c r="U260" s="139">
        <f>IFERROR(VLOOKUP(L260,マスタ!$J$4:$L$19,3,0),0)</f>
        <v>0</v>
      </c>
      <c r="V260" s="140">
        <f>IFERROR(VLOOKUP($B260,'相場&amp;ウオレット'!$A$4:$H$53,2,0),0)</f>
        <v>0</v>
      </c>
      <c r="W260" s="140">
        <f>IFERROR(VLOOKUP($B260,'相場&amp;ウオレット'!$A$4:$H$53,3,0),0)</f>
        <v>0</v>
      </c>
      <c r="X260" s="140">
        <f>IFERROR(VLOOKUP($B260,'相場&amp;ウオレット'!$A$4:$H$53,4,0),0)</f>
        <v>0</v>
      </c>
      <c r="Y260" s="140">
        <f>IFERROR(VLOOKUP($B260,'相場&amp;ウオレット'!$A$4:$H$53,5,0),0)</f>
        <v>0</v>
      </c>
      <c r="Z260" s="141" t="str">
        <f t="shared" si="75"/>
        <v>_</v>
      </c>
      <c r="AA260" s="142" t="str">
        <f t="shared" si="76"/>
        <v>_</v>
      </c>
      <c r="AB260" s="143">
        <f>IFERROR(IF(C260="両替",1,VLOOKUP(E260,マスタ!$F$4:$G$19,2,0)),0)</f>
        <v>0</v>
      </c>
      <c r="AC260" s="143">
        <f t="shared" si="80"/>
        <v>0</v>
      </c>
      <c r="AD260" s="143">
        <f t="shared" si="81"/>
        <v>0</v>
      </c>
      <c r="AE260" s="143">
        <f t="shared" si="82"/>
        <v>0</v>
      </c>
      <c r="AF260" s="143">
        <f t="shared" si="83"/>
        <v>0</v>
      </c>
      <c r="AG260" s="143">
        <f t="shared" si="84"/>
        <v>0</v>
      </c>
      <c r="AH260" s="143">
        <f t="shared" si="85"/>
        <v>0</v>
      </c>
      <c r="AI260" s="143">
        <f t="shared" si="77"/>
        <v>0</v>
      </c>
      <c r="AJ260" s="143">
        <f>IFERROR(VLOOKUP(F260,資産!$A$5:$G$10000,7,0),0)</f>
        <v>0</v>
      </c>
      <c r="AK260" s="142">
        <f>IF(C260="両替",1,IFERROR(VLOOKUP(L260,マスタ!$J$4:$L$19,2,0),0))</f>
        <v>0</v>
      </c>
      <c r="AL260" s="148">
        <f t="shared" si="86"/>
        <v>0</v>
      </c>
      <c r="AM260" s="148">
        <f t="shared" si="87"/>
        <v>0</v>
      </c>
      <c r="AN260" s="148">
        <f t="shared" si="88"/>
        <v>0</v>
      </c>
      <c r="AO260" s="148">
        <f t="shared" si="89"/>
        <v>0</v>
      </c>
      <c r="AP260" s="148">
        <f t="shared" si="90"/>
        <v>0</v>
      </c>
      <c r="AQ260" s="148">
        <f t="shared" si="91"/>
        <v>0</v>
      </c>
      <c r="AR260" s="148">
        <f t="shared" si="78"/>
        <v>0</v>
      </c>
      <c r="AS260" s="148">
        <f t="shared" si="92"/>
        <v>0</v>
      </c>
      <c r="AT260" s="148">
        <f t="shared" si="93"/>
        <v>0</v>
      </c>
    </row>
    <row r="261" spans="1:46">
      <c r="A261" s="21">
        <f t="shared" si="79"/>
        <v>253</v>
      </c>
      <c r="B261" s="29"/>
      <c r="C261" s="61"/>
      <c r="D261" s="34">
        <f t="shared" si="71"/>
        <v>0</v>
      </c>
      <c r="E261" s="17"/>
      <c r="F261" s="19"/>
      <c r="G261" s="18"/>
      <c r="H261" s="18"/>
      <c r="I261" s="18"/>
      <c r="J261" s="18"/>
      <c r="K261" s="60">
        <f t="shared" si="72"/>
        <v>0</v>
      </c>
      <c r="L261" s="17"/>
      <c r="M261" s="20">
        <f>IF(U261=0,0,SUM($U$9:U261))</f>
        <v>0</v>
      </c>
      <c r="N261" s="18"/>
      <c r="O261" s="18"/>
      <c r="P261" s="18"/>
      <c r="Q261" s="137">
        <f t="shared" si="73"/>
        <v>0</v>
      </c>
      <c r="R261" s="137">
        <f t="shared" si="74"/>
        <v>0</v>
      </c>
      <c r="S261" s="122"/>
      <c r="T261" s="139">
        <f>IFERROR(VLOOKUP(E261,マスタ!$F$4:$H$19,3,0),0)</f>
        <v>0</v>
      </c>
      <c r="U261" s="139">
        <f>IFERROR(VLOOKUP(L261,マスタ!$J$4:$L$19,3,0),0)</f>
        <v>0</v>
      </c>
      <c r="V261" s="140">
        <f>IFERROR(VLOOKUP($B261,'相場&amp;ウオレット'!$A$4:$H$53,2,0),0)</f>
        <v>0</v>
      </c>
      <c r="W261" s="140">
        <f>IFERROR(VLOOKUP($B261,'相場&amp;ウオレット'!$A$4:$H$53,3,0),0)</f>
        <v>0</v>
      </c>
      <c r="X261" s="140">
        <f>IFERROR(VLOOKUP($B261,'相場&amp;ウオレット'!$A$4:$H$53,4,0),0)</f>
        <v>0</v>
      </c>
      <c r="Y261" s="140">
        <f>IFERROR(VLOOKUP($B261,'相場&amp;ウオレット'!$A$4:$H$53,5,0),0)</f>
        <v>0</v>
      </c>
      <c r="Z261" s="141" t="str">
        <f t="shared" si="75"/>
        <v>_</v>
      </c>
      <c r="AA261" s="142" t="str">
        <f t="shared" si="76"/>
        <v>_</v>
      </c>
      <c r="AB261" s="143">
        <f>IFERROR(IF(C261="両替",1,VLOOKUP(E261,マスタ!$F$4:$G$19,2,0)),0)</f>
        <v>0</v>
      </c>
      <c r="AC261" s="143">
        <f t="shared" si="80"/>
        <v>0</v>
      </c>
      <c r="AD261" s="143">
        <f t="shared" si="81"/>
        <v>0</v>
      </c>
      <c r="AE261" s="143">
        <f t="shared" si="82"/>
        <v>0</v>
      </c>
      <c r="AF261" s="143">
        <f t="shared" si="83"/>
        <v>0</v>
      </c>
      <c r="AG261" s="143">
        <f t="shared" si="84"/>
        <v>0</v>
      </c>
      <c r="AH261" s="143">
        <f t="shared" si="85"/>
        <v>0</v>
      </c>
      <c r="AI261" s="143">
        <f t="shared" si="77"/>
        <v>0</v>
      </c>
      <c r="AJ261" s="143">
        <f>IFERROR(VLOOKUP(F261,資産!$A$5:$G$10000,7,0),0)</f>
        <v>0</v>
      </c>
      <c r="AK261" s="142">
        <f>IF(C261="両替",1,IFERROR(VLOOKUP(L261,マスタ!$J$4:$L$19,2,0),0))</f>
        <v>0</v>
      </c>
      <c r="AL261" s="148">
        <f t="shared" si="86"/>
        <v>0</v>
      </c>
      <c r="AM261" s="148">
        <f t="shared" si="87"/>
        <v>0</v>
      </c>
      <c r="AN261" s="148">
        <f t="shared" si="88"/>
        <v>0</v>
      </c>
      <c r="AO261" s="148">
        <f t="shared" si="89"/>
        <v>0</v>
      </c>
      <c r="AP261" s="148">
        <f t="shared" si="90"/>
        <v>0</v>
      </c>
      <c r="AQ261" s="148">
        <f t="shared" si="91"/>
        <v>0</v>
      </c>
      <c r="AR261" s="148">
        <f t="shared" si="78"/>
        <v>0</v>
      </c>
      <c r="AS261" s="148">
        <f t="shared" si="92"/>
        <v>0</v>
      </c>
      <c r="AT261" s="148">
        <f t="shared" si="93"/>
        <v>0</v>
      </c>
    </row>
    <row r="262" spans="1:46">
      <c r="A262" s="21">
        <f t="shared" si="79"/>
        <v>254</v>
      </c>
      <c r="B262" s="29"/>
      <c r="C262" s="61"/>
      <c r="D262" s="34">
        <f t="shared" si="71"/>
        <v>0</v>
      </c>
      <c r="E262" s="17"/>
      <c r="F262" s="19"/>
      <c r="G262" s="18"/>
      <c r="H262" s="18"/>
      <c r="I262" s="18"/>
      <c r="J262" s="18"/>
      <c r="K262" s="60">
        <f t="shared" si="72"/>
        <v>0</v>
      </c>
      <c r="L262" s="17"/>
      <c r="M262" s="20">
        <f>IF(U262=0,0,SUM($U$9:U262))</f>
        <v>0</v>
      </c>
      <c r="N262" s="18"/>
      <c r="O262" s="18"/>
      <c r="P262" s="18"/>
      <c r="Q262" s="137">
        <f t="shared" si="73"/>
        <v>0</v>
      </c>
      <c r="R262" s="137">
        <f t="shared" si="74"/>
        <v>0</v>
      </c>
      <c r="S262" s="122"/>
      <c r="T262" s="139">
        <f>IFERROR(VLOOKUP(E262,マスタ!$F$4:$H$19,3,0),0)</f>
        <v>0</v>
      </c>
      <c r="U262" s="139">
        <f>IFERROR(VLOOKUP(L262,マスタ!$J$4:$L$19,3,0),0)</f>
        <v>0</v>
      </c>
      <c r="V262" s="140">
        <f>IFERROR(VLOOKUP($B262,'相場&amp;ウオレット'!$A$4:$H$53,2,0),0)</f>
        <v>0</v>
      </c>
      <c r="W262" s="140">
        <f>IFERROR(VLOOKUP($B262,'相場&amp;ウオレット'!$A$4:$H$53,3,0),0)</f>
        <v>0</v>
      </c>
      <c r="X262" s="140">
        <f>IFERROR(VLOOKUP($B262,'相場&amp;ウオレット'!$A$4:$H$53,4,0),0)</f>
        <v>0</v>
      </c>
      <c r="Y262" s="140">
        <f>IFERROR(VLOOKUP($B262,'相場&amp;ウオレット'!$A$4:$H$53,5,0),0)</f>
        <v>0</v>
      </c>
      <c r="Z262" s="141" t="str">
        <f t="shared" si="75"/>
        <v>_</v>
      </c>
      <c r="AA262" s="142" t="str">
        <f t="shared" si="76"/>
        <v>_</v>
      </c>
      <c r="AB262" s="143">
        <f>IFERROR(IF(C262="両替",1,VLOOKUP(E262,マスタ!$F$4:$G$19,2,0)),0)</f>
        <v>0</v>
      </c>
      <c r="AC262" s="143">
        <f t="shared" si="80"/>
        <v>0</v>
      </c>
      <c r="AD262" s="143">
        <f t="shared" si="81"/>
        <v>0</v>
      </c>
      <c r="AE262" s="143">
        <f t="shared" si="82"/>
        <v>0</v>
      </c>
      <c r="AF262" s="143">
        <f t="shared" si="83"/>
        <v>0</v>
      </c>
      <c r="AG262" s="143">
        <f t="shared" si="84"/>
        <v>0</v>
      </c>
      <c r="AH262" s="143">
        <f t="shared" si="85"/>
        <v>0</v>
      </c>
      <c r="AI262" s="143">
        <f t="shared" si="77"/>
        <v>0</v>
      </c>
      <c r="AJ262" s="143">
        <f>IFERROR(VLOOKUP(F262,資産!$A$5:$G$10000,7,0),0)</f>
        <v>0</v>
      </c>
      <c r="AK262" s="142">
        <f>IF(C262="両替",1,IFERROR(VLOOKUP(L262,マスタ!$J$4:$L$19,2,0),0))</f>
        <v>0</v>
      </c>
      <c r="AL262" s="148">
        <f t="shared" si="86"/>
        <v>0</v>
      </c>
      <c r="AM262" s="148">
        <f t="shared" si="87"/>
        <v>0</v>
      </c>
      <c r="AN262" s="148">
        <f t="shared" si="88"/>
        <v>0</v>
      </c>
      <c r="AO262" s="148">
        <f t="shared" si="89"/>
        <v>0</v>
      </c>
      <c r="AP262" s="148">
        <f t="shared" si="90"/>
        <v>0</v>
      </c>
      <c r="AQ262" s="148">
        <f t="shared" si="91"/>
        <v>0</v>
      </c>
      <c r="AR262" s="148">
        <f t="shared" si="78"/>
        <v>0</v>
      </c>
      <c r="AS262" s="148">
        <f t="shared" si="92"/>
        <v>0</v>
      </c>
      <c r="AT262" s="148">
        <f t="shared" si="93"/>
        <v>0</v>
      </c>
    </row>
    <row r="263" spans="1:46">
      <c r="A263" s="21">
        <f t="shared" si="79"/>
        <v>255</v>
      </c>
      <c r="B263" s="29"/>
      <c r="C263" s="61"/>
      <c r="D263" s="34">
        <f t="shared" si="71"/>
        <v>0</v>
      </c>
      <c r="E263" s="17"/>
      <c r="F263" s="19"/>
      <c r="G263" s="18"/>
      <c r="H263" s="18"/>
      <c r="I263" s="18"/>
      <c r="J263" s="18"/>
      <c r="K263" s="60">
        <f t="shared" si="72"/>
        <v>0</v>
      </c>
      <c r="L263" s="17"/>
      <c r="M263" s="20">
        <f>IF(U263=0,0,SUM($U$9:U263))</f>
        <v>0</v>
      </c>
      <c r="N263" s="18"/>
      <c r="O263" s="18"/>
      <c r="P263" s="18"/>
      <c r="Q263" s="137">
        <f t="shared" si="73"/>
        <v>0</v>
      </c>
      <c r="R263" s="137">
        <f t="shared" si="74"/>
        <v>0</v>
      </c>
      <c r="S263" s="122"/>
      <c r="T263" s="139">
        <f>IFERROR(VLOOKUP(E263,マスタ!$F$4:$H$19,3,0),0)</f>
        <v>0</v>
      </c>
      <c r="U263" s="139">
        <f>IFERROR(VLOOKUP(L263,マスタ!$J$4:$L$19,3,0),0)</f>
        <v>0</v>
      </c>
      <c r="V263" s="140">
        <f>IFERROR(VLOOKUP($B263,'相場&amp;ウオレット'!$A$4:$H$53,2,0),0)</f>
        <v>0</v>
      </c>
      <c r="W263" s="140">
        <f>IFERROR(VLOOKUP($B263,'相場&amp;ウオレット'!$A$4:$H$53,3,0),0)</f>
        <v>0</v>
      </c>
      <c r="X263" s="140">
        <f>IFERROR(VLOOKUP($B263,'相場&amp;ウオレット'!$A$4:$H$53,4,0),0)</f>
        <v>0</v>
      </c>
      <c r="Y263" s="140">
        <f>IFERROR(VLOOKUP($B263,'相場&amp;ウオレット'!$A$4:$H$53,5,0),0)</f>
        <v>0</v>
      </c>
      <c r="Z263" s="141" t="str">
        <f t="shared" si="75"/>
        <v>_</v>
      </c>
      <c r="AA263" s="142" t="str">
        <f t="shared" si="76"/>
        <v>_</v>
      </c>
      <c r="AB263" s="143">
        <f>IFERROR(IF(C263="両替",1,VLOOKUP(E263,マスタ!$F$4:$G$19,2,0)),0)</f>
        <v>0</v>
      </c>
      <c r="AC263" s="143">
        <f t="shared" si="80"/>
        <v>0</v>
      </c>
      <c r="AD263" s="143">
        <f t="shared" si="81"/>
        <v>0</v>
      </c>
      <c r="AE263" s="143">
        <f t="shared" si="82"/>
        <v>0</v>
      </c>
      <c r="AF263" s="143">
        <f t="shared" si="83"/>
        <v>0</v>
      </c>
      <c r="AG263" s="143">
        <f t="shared" si="84"/>
        <v>0</v>
      </c>
      <c r="AH263" s="143">
        <f t="shared" si="85"/>
        <v>0</v>
      </c>
      <c r="AI263" s="143">
        <f t="shared" si="77"/>
        <v>0</v>
      </c>
      <c r="AJ263" s="143">
        <f>IFERROR(VLOOKUP(F263,資産!$A$5:$G$10000,7,0),0)</f>
        <v>0</v>
      </c>
      <c r="AK263" s="142">
        <f>IF(C263="両替",1,IFERROR(VLOOKUP(L263,マスタ!$J$4:$L$19,2,0),0))</f>
        <v>0</v>
      </c>
      <c r="AL263" s="148">
        <f t="shared" si="86"/>
        <v>0</v>
      </c>
      <c r="AM263" s="148">
        <f t="shared" si="87"/>
        <v>0</v>
      </c>
      <c r="AN263" s="148">
        <f t="shared" si="88"/>
        <v>0</v>
      </c>
      <c r="AO263" s="148">
        <f t="shared" si="89"/>
        <v>0</v>
      </c>
      <c r="AP263" s="148">
        <f t="shared" si="90"/>
        <v>0</v>
      </c>
      <c r="AQ263" s="148">
        <f t="shared" si="91"/>
        <v>0</v>
      </c>
      <c r="AR263" s="148">
        <f t="shared" si="78"/>
        <v>0</v>
      </c>
      <c r="AS263" s="148">
        <f t="shared" si="92"/>
        <v>0</v>
      </c>
      <c r="AT263" s="148">
        <f t="shared" si="93"/>
        <v>0</v>
      </c>
    </row>
    <row r="264" spans="1:46">
      <c r="A264" s="21">
        <f t="shared" si="79"/>
        <v>256</v>
      </c>
      <c r="B264" s="29"/>
      <c r="C264" s="61"/>
      <c r="D264" s="34">
        <f t="shared" si="71"/>
        <v>0</v>
      </c>
      <c r="E264" s="17"/>
      <c r="F264" s="19"/>
      <c r="G264" s="18"/>
      <c r="H264" s="18"/>
      <c r="I264" s="18"/>
      <c r="J264" s="18"/>
      <c r="K264" s="60">
        <f t="shared" si="72"/>
        <v>0</v>
      </c>
      <c r="L264" s="17"/>
      <c r="M264" s="20">
        <f>IF(U264=0,0,SUM($U$9:U264))</f>
        <v>0</v>
      </c>
      <c r="N264" s="18"/>
      <c r="O264" s="18"/>
      <c r="P264" s="18"/>
      <c r="Q264" s="137">
        <f t="shared" si="73"/>
        <v>0</v>
      </c>
      <c r="R264" s="137">
        <f t="shared" si="74"/>
        <v>0</v>
      </c>
      <c r="S264" s="122"/>
      <c r="T264" s="139">
        <f>IFERROR(VLOOKUP(E264,マスタ!$F$4:$H$19,3,0),0)</f>
        <v>0</v>
      </c>
      <c r="U264" s="139">
        <f>IFERROR(VLOOKUP(L264,マスタ!$J$4:$L$19,3,0),0)</f>
        <v>0</v>
      </c>
      <c r="V264" s="140">
        <f>IFERROR(VLOOKUP($B264,'相場&amp;ウオレット'!$A$4:$H$53,2,0),0)</f>
        <v>0</v>
      </c>
      <c r="W264" s="140">
        <f>IFERROR(VLOOKUP($B264,'相場&amp;ウオレット'!$A$4:$H$53,3,0),0)</f>
        <v>0</v>
      </c>
      <c r="X264" s="140">
        <f>IFERROR(VLOOKUP($B264,'相場&amp;ウオレット'!$A$4:$H$53,4,0),0)</f>
        <v>0</v>
      </c>
      <c r="Y264" s="140">
        <f>IFERROR(VLOOKUP($B264,'相場&amp;ウオレット'!$A$4:$H$53,5,0),0)</f>
        <v>0</v>
      </c>
      <c r="Z264" s="141" t="str">
        <f t="shared" si="75"/>
        <v>_</v>
      </c>
      <c r="AA264" s="142" t="str">
        <f t="shared" si="76"/>
        <v>_</v>
      </c>
      <c r="AB264" s="143">
        <f>IFERROR(IF(C264="両替",1,VLOOKUP(E264,マスタ!$F$4:$G$19,2,0)),0)</f>
        <v>0</v>
      </c>
      <c r="AC264" s="143">
        <f t="shared" si="80"/>
        <v>0</v>
      </c>
      <c r="AD264" s="143">
        <f t="shared" si="81"/>
        <v>0</v>
      </c>
      <c r="AE264" s="143">
        <f t="shared" si="82"/>
        <v>0</v>
      </c>
      <c r="AF264" s="143">
        <f t="shared" si="83"/>
        <v>0</v>
      </c>
      <c r="AG264" s="143">
        <f t="shared" si="84"/>
        <v>0</v>
      </c>
      <c r="AH264" s="143">
        <f t="shared" si="85"/>
        <v>0</v>
      </c>
      <c r="AI264" s="143">
        <f t="shared" si="77"/>
        <v>0</v>
      </c>
      <c r="AJ264" s="143">
        <f>IFERROR(VLOOKUP(F264,資産!$A$5:$G$10000,7,0),0)</f>
        <v>0</v>
      </c>
      <c r="AK264" s="142">
        <f>IF(C264="両替",1,IFERROR(VLOOKUP(L264,マスタ!$J$4:$L$19,2,0),0))</f>
        <v>0</v>
      </c>
      <c r="AL264" s="148">
        <f t="shared" si="86"/>
        <v>0</v>
      </c>
      <c r="AM264" s="148">
        <f t="shared" si="87"/>
        <v>0</v>
      </c>
      <c r="AN264" s="148">
        <f t="shared" si="88"/>
        <v>0</v>
      </c>
      <c r="AO264" s="148">
        <f t="shared" si="89"/>
        <v>0</v>
      </c>
      <c r="AP264" s="148">
        <f t="shared" si="90"/>
        <v>0</v>
      </c>
      <c r="AQ264" s="148">
        <f t="shared" si="91"/>
        <v>0</v>
      </c>
      <c r="AR264" s="148">
        <f t="shared" si="78"/>
        <v>0</v>
      </c>
      <c r="AS264" s="148">
        <f t="shared" si="92"/>
        <v>0</v>
      </c>
      <c r="AT264" s="148">
        <f t="shared" si="93"/>
        <v>0</v>
      </c>
    </row>
    <row r="265" spans="1:46">
      <c r="A265" s="21">
        <f t="shared" si="79"/>
        <v>257</v>
      </c>
      <c r="B265" s="29"/>
      <c r="C265" s="61"/>
      <c r="D265" s="34">
        <f t="shared" ref="D265:D328" si="94">(SUMPRODUCT(G265:I265,V265:X265)*Y265)-(SUMPRODUCT(N265:P265,V265:X265)*Y265)</f>
        <v>0</v>
      </c>
      <c r="E265" s="17"/>
      <c r="F265" s="19"/>
      <c r="G265" s="18"/>
      <c r="H265" s="18"/>
      <c r="I265" s="18"/>
      <c r="J265" s="18"/>
      <c r="K265" s="60">
        <f t="shared" ref="K265:K328" si="95">IFERROR(G265/J265,0)</f>
        <v>0</v>
      </c>
      <c r="L265" s="17"/>
      <c r="M265" s="20">
        <f>IF(U265=0,0,SUM($U$9:U265))</f>
        <v>0</v>
      </c>
      <c r="N265" s="18"/>
      <c r="O265" s="18"/>
      <c r="P265" s="18"/>
      <c r="Q265" s="137">
        <f t="shared" ref="Q265:Q328" si="96">AS265</f>
        <v>0</v>
      </c>
      <c r="R265" s="137">
        <f t="shared" ref="R265:R328" si="97">AT265</f>
        <v>0</v>
      </c>
      <c r="S265" s="122"/>
      <c r="T265" s="139">
        <f>IFERROR(VLOOKUP(E265,マスタ!$F$4:$H$19,3,0),0)</f>
        <v>0</v>
      </c>
      <c r="U265" s="139">
        <f>IFERROR(VLOOKUP(L265,マスタ!$J$4:$L$19,3,0),0)</f>
        <v>0</v>
      </c>
      <c r="V265" s="140">
        <f>IFERROR(VLOOKUP($B265,'相場&amp;ウオレット'!$A$4:$H$53,2,0),0)</f>
        <v>0</v>
      </c>
      <c r="W265" s="140">
        <f>IFERROR(VLOOKUP($B265,'相場&amp;ウオレット'!$A$4:$H$53,3,0),0)</f>
        <v>0</v>
      </c>
      <c r="X265" s="140">
        <f>IFERROR(VLOOKUP($B265,'相場&amp;ウオレット'!$A$4:$H$53,4,0),0)</f>
        <v>0</v>
      </c>
      <c r="Y265" s="140">
        <f>IFERROR(VLOOKUP($B265,'相場&amp;ウオレット'!$A$4:$H$53,5,0),0)</f>
        <v>0</v>
      </c>
      <c r="Z265" s="141" t="str">
        <f t="shared" ref="Z265:Z328" si="98">CONCATENATE(B265,"_",E265)</f>
        <v>_</v>
      </c>
      <c r="AA265" s="142" t="str">
        <f t="shared" ref="AA265:AA328" si="99">CONCATENATE(B265,"_",L265)</f>
        <v>_</v>
      </c>
      <c r="AB265" s="143">
        <f>IFERROR(IF(C265="両替",1,VLOOKUP(E265,マスタ!$F$4:$G$19,2,0)),0)</f>
        <v>0</v>
      </c>
      <c r="AC265" s="143">
        <f t="shared" si="80"/>
        <v>0</v>
      </c>
      <c r="AD265" s="143">
        <f t="shared" si="81"/>
        <v>0</v>
      </c>
      <c r="AE265" s="143">
        <f t="shared" si="82"/>
        <v>0</v>
      </c>
      <c r="AF265" s="143">
        <f t="shared" si="83"/>
        <v>0</v>
      </c>
      <c r="AG265" s="143">
        <f t="shared" si="84"/>
        <v>0</v>
      </c>
      <c r="AH265" s="143">
        <f t="shared" si="85"/>
        <v>0</v>
      </c>
      <c r="AI265" s="143">
        <f t="shared" ref="AI265:AI328" si="100">IF(AB265=3,D265,0)</f>
        <v>0</v>
      </c>
      <c r="AJ265" s="143">
        <f>IFERROR(VLOOKUP(F265,資産!$A$5:$G$10000,7,0),0)</f>
        <v>0</v>
      </c>
      <c r="AK265" s="142">
        <f>IF(C265="両替",1,IFERROR(VLOOKUP(L265,マスタ!$J$4:$L$19,2,0),0))</f>
        <v>0</v>
      </c>
      <c r="AL265" s="148">
        <f t="shared" si="86"/>
        <v>0</v>
      </c>
      <c r="AM265" s="148">
        <f t="shared" si="87"/>
        <v>0</v>
      </c>
      <c r="AN265" s="148">
        <f t="shared" si="88"/>
        <v>0</v>
      </c>
      <c r="AO265" s="148">
        <f t="shared" si="89"/>
        <v>0</v>
      </c>
      <c r="AP265" s="148">
        <f t="shared" si="90"/>
        <v>0</v>
      </c>
      <c r="AQ265" s="148">
        <f t="shared" si="91"/>
        <v>0</v>
      </c>
      <c r="AR265" s="148">
        <f t="shared" ref="AR265:AR328" si="101">IF(AK265=2,D265*-1,0)</f>
        <v>0</v>
      </c>
      <c r="AS265" s="148">
        <f t="shared" si="92"/>
        <v>0</v>
      </c>
      <c r="AT265" s="148">
        <f t="shared" si="93"/>
        <v>0</v>
      </c>
    </row>
    <row r="266" spans="1:46">
      <c r="A266" s="21">
        <f t="shared" ref="A266:A329" si="102">A265+1</f>
        <v>258</v>
      </c>
      <c r="B266" s="29"/>
      <c r="C266" s="61"/>
      <c r="D266" s="34">
        <f t="shared" si="94"/>
        <v>0</v>
      </c>
      <c r="E266" s="17"/>
      <c r="F266" s="19"/>
      <c r="G266" s="18"/>
      <c r="H266" s="18"/>
      <c r="I266" s="18"/>
      <c r="J266" s="18"/>
      <c r="K266" s="60">
        <f t="shared" si="95"/>
        <v>0</v>
      </c>
      <c r="L266" s="17"/>
      <c r="M266" s="20">
        <f>IF(U266=0,0,SUM($U$9:U266))</f>
        <v>0</v>
      </c>
      <c r="N266" s="18"/>
      <c r="O266" s="18"/>
      <c r="P266" s="18"/>
      <c r="Q266" s="137">
        <f t="shared" si="96"/>
        <v>0</v>
      </c>
      <c r="R266" s="137">
        <f t="shared" si="97"/>
        <v>0</v>
      </c>
      <c r="S266" s="122"/>
      <c r="T266" s="139">
        <f>IFERROR(VLOOKUP(E266,マスタ!$F$4:$H$19,3,0),0)</f>
        <v>0</v>
      </c>
      <c r="U266" s="139">
        <f>IFERROR(VLOOKUP(L266,マスタ!$J$4:$L$19,3,0),0)</f>
        <v>0</v>
      </c>
      <c r="V266" s="140">
        <f>IFERROR(VLOOKUP($B266,'相場&amp;ウオレット'!$A$4:$H$53,2,0),0)</f>
        <v>0</v>
      </c>
      <c r="W266" s="140">
        <f>IFERROR(VLOOKUP($B266,'相場&amp;ウオレット'!$A$4:$H$53,3,0),0)</f>
        <v>0</v>
      </c>
      <c r="X266" s="140">
        <f>IFERROR(VLOOKUP($B266,'相場&amp;ウオレット'!$A$4:$H$53,4,0),0)</f>
        <v>0</v>
      </c>
      <c r="Y266" s="140">
        <f>IFERROR(VLOOKUP($B266,'相場&amp;ウオレット'!$A$4:$H$53,5,0),0)</f>
        <v>0</v>
      </c>
      <c r="Z266" s="141" t="str">
        <f t="shared" si="98"/>
        <v>_</v>
      </c>
      <c r="AA266" s="142" t="str">
        <f t="shared" si="99"/>
        <v>_</v>
      </c>
      <c r="AB266" s="143">
        <f>IFERROR(IF(C266="両替",1,VLOOKUP(E266,マスタ!$F$4:$G$19,2,0)),0)</f>
        <v>0</v>
      </c>
      <c r="AC266" s="143">
        <f t="shared" ref="AC266:AC329" si="103">IF($AB266&lt;&gt;2,G266*V266*$Y266,0)</f>
        <v>0</v>
      </c>
      <c r="AD266" s="143">
        <f t="shared" ref="AD266:AD329" si="104">IF($AB266&lt;&gt;2,H266*W266*$Y266,0)</f>
        <v>0</v>
      </c>
      <c r="AE266" s="143">
        <f t="shared" ref="AE266:AE329" si="105">IF($AB266&lt;&gt;2,I266*X266*$Y266,0)</f>
        <v>0</v>
      </c>
      <c r="AF266" s="143">
        <f t="shared" ref="AF266:AF329" si="106">IF($AB266&lt;&gt;0,G266,0)</f>
        <v>0</v>
      </c>
      <c r="AG266" s="143">
        <f t="shared" ref="AG266:AG329" si="107">IF($AB266&lt;&gt;0,H266,0)</f>
        <v>0</v>
      </c>
      <c r="AH266" s="143">
        <f t="shared" ref="AH266:AH329" si="108">IF($AB266&lt;&gt;0,I266,0)</f>
        <v>0</v>
      </c>
      <c r="AI266" s="143">
        <f t="shared" si="100"/>
        <v>0</v>
      </c>
      <c r="AJ266" s="143">
        <f>IFERROR(VLOOKUP(F266,資産!$A$5:$G$10000,7,0),0)</f>
        <v>0</v>
      </c>
      <c r="AK266" s="142">
        <f>IF(C266="両替",1,IFERROR(VLOOKUP(L266,マスタ!$J$4:$L$19,2,0),0))</f>
        <v>0</v>
      </c>
      <c r="AL266" s="148">
        <f t="shared" ref="AL266:AL329" si="109">IF($AK266=1,N266*V266*$Y266,0)</f>
        <v>0</v>
      </c>
      <c r="AM266" s="148">
        <f t="shared" ref="AM266:AM329" si="110">IF($AK266=1,O266*W266*$Y266,0)</f>
        <v>0</v>
      </c>
      <c r="AN266" s="148">
        <f t="shared" ref="AN266:AN329" si="111">IF($AK266=1,P266*X266*$Y266,0)</f>
        <v>0</v>
      </c>
      <c r="AO266" s="148">
        <f t="shared" ref="AO266:AO329" si="112">IF(AL266=0,0,AC$4)*N266</f>
        <v>0</v>
      </c>
      <c r="AP266" s="148">
        <f t="shared" ref="AP266:AP329" si="113">IF(AM266=0,0,AD$4)*O266</f>
        <v>0</v>
      </c>
      <c r="AQ266" s="148">
        <f t="shared" ref="AQ266:AQ329" si="114">IF(AN266=0,0,AE$4)*P266</f>
        <v>0</v>
      </c>
      <c r="AR266" s="148">
        <f t="shared" si="101"/>
        <v>0</v>
      </c>
      <c r="AS266" s="148">
        <f t="shared" ref="AS266:AS329" si="115">SUM(AI266,AL266:AN266)</f>
        <v>0</v>
      </c>
      <c r="AT266" s="148">
        <f t="shared" ref="AT266:AT329" si="116">SUM(AJ266,AO266:AQ266,AR266)</f>
        <v>0</v>
      </c>
    </row>
    <row r="267" spans="1:46">
      <c r="A267" s="21">
        <f t="shared" si="102"/>
        <v>259</v>
      </c>
      <c r="B267" s="29"/>
      <c r="C267" s="61"/>
      <c r="D267" s="34">
        <f t="shared" si="94"/>
        <v>0</v>
      </c>
      <c r="E267" s="17"/>
      <c r="F267" s="19"/>
      <c r="G267" s="18"/>
      <c r="H267" s="18"/>
      <c r="I267" s="18"/>
      <c r="J267" s="18"/>
      <c r="K267" s="60">
        <f t="shared" si="95"/>
        <v>0</v>
      </c>
      <c r="L267" s="17"/>
      <c r="M267" s="20">
        <f>IF(U267=0,0,SUM($U$9:U267))</f>
        <v>0</v>
      </c>
      <c r="N267" s="18"/>
      <c r="O267" s="18"/>
      <c r="P267" s="18"/>
      <c r="Q267" s="137">
        <f t="shared" si="96"/>
        <v>0</v>
      </c>
      <c r="R267" s="137">
        <f t="shared" si="97"/>
        <v>0</v>
      </c>
      <c r="S267" s="122"/>
      <c r="T267" s="139">
        <f>IFERROR(VLOOKUP(E267,マスタ!$F$4:$H$19,3,0),0)</f>
        <v>0</v>
      </c>
      <c r="U267" s="139">
        <f>IFERROR(VLOOKUP(L267,マスタ!$J$4:$L$19,3,0),0)</f>
        <v>0</v>
      </c>
      <c r="V267" s="140">
        <f>IFERROR(VLOOKUP($B267,'相場&amp;ウオレット'!$A$4:$H$53,2,0),0)</f>
        <v>0</v>
      </c>
      <c r="W267" s="140">
        <f>IFERROR(VLOOKUP($B267,'相場&amp;ウオレット'!$A$4:$H$53,3,0),0)</f>
        <v>0</v>
      </c>
      <c r="X267" s="140">
        <f>IFERROR(VLOOKUP($B267,'相場&amp;ウオレット'!$A$4:$H$53,4,0),0)</f>
        <v>0</v>
      </c>
      <c r="Y267" s="140">
        <f>IFERROR(VLOOKUP($B267,'相場&amp;ウオレット'!$A$4:$H$53,5,0),0)</f>
        <v>0</v>
      </c>
      <c r="Z267" s="141" t="str">
        <f t="shared" si="98"/>
        <v>_</v>
      </c>
      <c r="AA267" s="142" t="str">
        <f t="shared" si="99"/>
        <v>_</v>
      </c>
      <c r="AB267" s="143">
        <f>IFERROR(IF(C267="両替",1,VLOOKUP(E267,マスタ!$F$4:$G$19,2,0)),0)</f>
        <v>0</v>
      </c>
      <c r="AC267" s="143">
        <f t="shared" si="103"/>
        <v>0</v>
      </c>
      <c r="AD267" s="143">
        <f t="shared" si="104"/>
        <v>0</v>
      </c>
      <c r="AE267" s="143">
        <f t="shared" si="105"/>
        <v>0</v>
      </c>
      <c r="AF267" s="143">
        <f t="shared" si="106"/>
        <v>0</v>
      </c>
      <c r="AG267" s="143">
        <f t="shared" si="107"/>
        <v>0</v>
      </c>
      <c r="AH267" s="143">
        <f t="shared" si="108"/>
        <v>0</v>
      </c>
      <c r="AI267" s="143">
        <f t="shared" si="100"/>
        <v>0</v>
      </c>
      <c r="AJ267" s="143">
        <f>IFERROR(VLOOKUP(F267,資産!$A$5:$G$10000,7,0),0)</f>
        <v>0</v>
      </c>
      <c r="AK267" s="142">
        <f>IF(C267="両替",1,IFERROR(VLOOKUP(L267,マスタ!$J$4:$L$19,2,0),0))</f>
        <v>0</v>
      </c>
      <c r="AL267" s="148">
        <f t="shared" si="109"/>
        <v>0</v>
      </c>
      <c r="AM267" s="148">
        <f t="shared" si="110"/>
        <v>0</v>
      </c>
      <c r="AN267" s="148">
        <f t="shared" si="111"/>
        <v>0</v>
      </c>
      <c r="AO267" s="148">
        <f t="shared" si="112"/>
        <v>0</v>
      </c>
      <c r="AP267" s="148">
        <f t="shared" si="113"/>
        <v>0</v>
      </c>
      <c r="AQ267" s="148">
        <f t="shared" si="114"/>
        <v>0</v>
      </c>
      <c r="AR267" s="148">
        <f t="shared" si="101"/>
        <v>0</v>
      </c>
      <c r="AS267" s="148">
        <f t="shared" si="115"/>
        <v>0</v>
      </c>
      <c r="AT267" s="148">
        <f t="shared" si="116"/>
        <v>0</v>
      </c>
    </row>
    <row r="268" spans="1:46">
      <c r="A268" s="21">
        <f t="shared" si="102"/>
        <v>260</v>
      </c>
      <c r="B268" s="29"/>
      <c r="C268" s="61"/>
      <c r="D268" s="34">
        <f t="shared" si="94"/>
        <v>0</v>
      </c>
      <c r="E268" s="17"/>
      <c r="F268" s="19"/>
      <c r="G268" s="18"/>
      <c r="H268" s="18"/>
      <c r="I268" s="18"/>
      <c r="J268" s="18"/>
      <c r="K268" s="60">
        <f t="shared" si="95"/>
        <v>0</v>
      </c>
      <c r="L268" s="17"/>
      <c r="M268" s="20">
        <f>IF(U268=0,0,SUM($U$9:U268))</f>
        <v>0</v>
      </c>
      <c r="N268" s="18"/>
      <c r="O268" s="18"/>
      <c r="P268" s="18"/>
      <c r="Q268" s="137">
        <f t="shared" si="96"/>
        <v>0</v>
      </c>
      <c r="R268" s="137">
        <f t="shared" si="97"/>
        <v>0</v>
      </c>
      <c r="S268" s="122"/>
      <c r="T268" s="139">
        <f>IFERROR(VLOOKUP(E268,マスタ!$F$4:$H$19,3,0),0)</f>
        <v>0</v>
      </c>
      <c r="U268" s="139">
        <f>IFERROR(VLOOKUP(L268,マスタ!$J$4:$L$19,3,0),0)</f>
        <v>0</v>
      </c>
      <c r="V268" s="140">
        <f>IFERROR(VLOOKUP($B268,'相場&amp;ウオレット'!$A$4:$H$53,2,0),0)</f>
        <v>0</v>
      </c>
      <c r="W268" s="140">
        <f>IFERROR(VLOOKUP($B268,'相場&amp;ウオレット'!$A$4:$H$53,3,0),0)</f>
        <v>0</v>
      </c>
      <c r="X268" s="140">
        <f>IFERROR(VLOOKUP($B268,'相場&amp;ウオレット'!$A$4:$H$53,4,0),0)</f>
        <v>0</v>
      </c>
      <c r="Y268" s="140">
        <f>IFERROR(VLOOKUP($B268,'相場&amp;ウオレット'!$A$4:$H$53,5,0),0)</f>
        <v>0</v>
      </c>
      <c r="Z268" s="141" t="str">
        <f t="shared" si="98"/>
        <v>_</v>
      </c>
      <c r="AA268" s="142" t="str">
        <f t="shared" si="99"/>
        <v>_</v>
      </c>
      <c r="AB268" s="143">
        <f>IFERROR(IF(C268="両替",1,VLOOKUP(E268,マスタ!$F$4:$G$19,2,0)),0)</f>
        <v>0</v>
      </c>
      <c r="AC268" s="143">
        <f t="shared" si="103"/>
        <v>0</v>
      </c>
      <c r="AD268" s="143">
        <f t="shared" si="104"/>
        <v>0</v>
      </c>
      <c r="AE268" s="143">
        <f t="shared" si="105"/>
        <v>0</v>
      </c>
      <c r="AF268" s="143">
        <f t="shared" si="106"/>
        <v>0</v>
      </c>
      <c r="AG268" s="143">
        <f t="shared" si="107"/>
        <v>0</v>
      </c>
      <c r="AH268" s="143">
        <f t="shared" si="108"/>
        <v>0</v>
      </c>
      <c r="AI268" s="143">
        <f t="shared" si="100"/>
        <v>0</v>
      </c>
      <c r="AJ268" s="143">
        <f>IFERROR(VLOOKUP(F268,資産!$A$5:$G$10000,7,0),0)</f>
        <v>0</v>
      </c>
      <c r="AK268" s="142">
        <f>IF(C268="両替",1,IFERROR(VLOOKUP(L268,マスタ!$J$4:$L$19,2,0),0))</f>
        <v>0</v>
      </c>
      <c r="AL268" s="148">
        <f t="shared" si="109"/>
        <v>0</v>
      </c>
      <c r="AM268" s="148">
        <f t="shared" si="110"/>
        <v>0</v>
      </c>
      <c r="AN268" s="148">
        <f t="shared" si="111"/>
        <v>0</v>
      </c>
      <c r="AO268" s="148">
        <f t="shared" si="112"/>
        <v>0</v>
      </c>
      <c r="AP268" s="148">
        <f t="shared" si="113"/>
        <v>0</v>
      </c>
      <c r="AQ268" s="148">
        <f t="shared" si="114"/>
        <v>0</v>
      </c>
      <c r="AR268" s="148">
        <f t="shared" si="101"/>
        <v>0</v>
      </c>
      <c r="AS268" s="148">
        <f t="shared" si="115"/>
        <v>0</v>
      </c>
      <c r="AT268" s="148">
        <f t="shared" si="116"/>
        <v>0</v>
      </c>
    </row>
    <row r="269" spans="1:46">
      <c r="A269" s="21">
        <f t="shared" si="102"/>
        <v>261</v>
      </c>
      <c r="B269" s="29"/>
      <c r="C269" s="61"/>
      <c r="D269" s="34">
        <f t="shared" si="94"/>
        <v>0</v>
      </c>
      <c r="E269" s="17"/>
      <c r="F269" s="19"/>
      <c r="G269" s="18"/>
      <c r="H269" s="18"/>
      <c r="I269" s="18"/>
      <c r="J269" s="18"/>
      <c r="K269" s="60">
        <f t="shared" si="95"/>
        <v>0</v>
      </c>
      <c r="L269" s="17"/>
      <c r="M269" s="20">
        <f>IF(U269=0,0,SUM($U$9:U269))</f>
        <v>0</v>
      </c>
      <c r="N269" s="18"/>
      <c r="O269" s="18"/>
      <c r="P269" s="18"/>
      <c r="Q269" s="137">
        <f t="shared" si="96"/>
        <v>0</v>
      </c>
      <c r="R269" s="137">
        <f t="shared" si="97"/>
        <v>0</v>
      </c>
      <c r="S269" s="122"/>
      <c r="T269" s="139">
        <f>IFERROR(VLOOKUP(E269,マスタ!$F$4:$H$19,3,0),0)</f>
        <v>0</v>
      </c>
      <c r="U269" s="139">
        <f>IFERROR(VLOOKUP(L269,マスタ!$J$4:$L$19,3,0),0)</f>
        <v>0</v>
      </c>
      <c r="V269" s="140">
        <f>IFERROR(VLOOKUP($B269,'相場&amp;ウオレット'!$A$4:$H$53,2,0),0)</f>
        <v>0</v>
      </c>
      <c r="W269" s="140">
        <f>IFERROR(VLOOKUP($B269,'相場&amp;ウオレット'!$A$4:$H$53,3,0),0)</f>
        <v>0</v>
      </c>
      <c r="X269" s="140">
        <f>IFERROR(VLOOKUP($B269,'相場&amp;ウオレット'!$A$4:$H$53,4,0),0)</f>
        <v>0</v>
      </c>
      <c r="Y269" s="140">
        <f>IFERROR(VLOOKUP($B269,'相場&amp;ウオレット'!$A$4:$H$53,5,0),0)</f>
        <v>0</v>
      </c>
      <c r="Z269" s="141" t="str">
        <f t="shared" si="98"/>
        <v>_</v>
      </c>
      <c r="AA269" s="142" t="str">
        <f t="shared" si="99"/>
        <v>_</v>
      </c>
      <c r="AB269" s="143">
        <f>IFERROR(IF(C269="両替",1,VLOOKUP(E269,マスタ!$F$4:$G$19,2,0)),0)</f>
        <v>0</v>
      </c>
      <c r="AC269" s="143">
        <f t="shared" si="103"/>
        <v>0</v>
      </c>
      <c r="AD269" s="143">
        <f t="shared" si="104"/>
        <v>0</v>
      </c>
      <c r="AE269" s="143">
        <f t="shared" si="105"/>
        <v>0</v>
      </c>
      <c r="AF269" s="143">
        <f t="shared" si="106"/>
        <v>0</v>
      </c>
      <c r="AG269" s="143">
        <f t="shared" si="107"/>
        <v>0</v>
      </c>
      <c r="AH269" s="143">
        <f t="shared" si="108"/>
        <v>0</v>
      </c>
      <c r="AI269" s="143">
        <f t="shared" si="100"/>
        <v>0</v>
      </c>
      <c r="AJ269" s="143">
        <f>IFERROR(VLOOKUP(F269,資産!$A$5:$G$10000,7,0),0)</f>
        <v>0</v>
      </c>
      <c r="AK269" s="142">
        <f>IF(C269="両替",1,IFERROR(VLOOKUP(L269,マスタ!$J$4:$L$19,2,0),0))</f>
        <v>0</v>
      </c>
      <c r="AL269" s="148">
        <f t="shared" si="109"/>
        <v>0</v>
      </c>
      <c r="AM269" s="148">
        <f t="shared" si="110"/>
        <v>0</v>
      </c>
      <c r="AN269" s="148">
        <f t="shared" si="111"/>
        <v>0</v>
      </c>
      <c r="AO269" s="148">
        <f t="shared" si="112"/>
        <v>0</v>
      </c>
      <c r="AP269" s="148">
        <f t="shared" si="113"/>
        <v>0</v>
      </c>
      <c r="AQ269" s="148">
        <f t="shared" si="114"/>
        <v>0</v>
      </c>
      <c r="AR269" s="148">
        <f t="shared" si="101"/>
        <v>0</v>
      </c>
      <c r="AS269" s="148">
        <f t="shared" si="115"/>
        <v>0</v>
      </c>
      <c r="AT269" s="148">
        <f t="shared" si="116"/>
        <v>0</v>
      </c>
    </row>
    <row r="270" spans="1:46">
      <c r="A270" s="21">
        <f t="shared" si="102"/>
        <v>262</v>
      </c>
      <c r="B270" s="29"/>
      <c r="C270" s="61"/>
      <c r="D270" s="34">
        <f t="shared" si="94"/>
        <v>0</v>
      </c>
      <c r="E270" s="17"/>
      <c r="F270" s="19"/>
      <c r="G270" s="18"/>
      <c r="H270" s="18"/>
      <c r="I270" s="18"/>
      <c r="J270" s="18"/>
      <c r="K270" s="60">
        <f t="shared" si="95"/>
        <v>0</v>
      </c>
      <c r="L270" s="17"/>
      <c r="M270" s="20">
        <f>IF(U270=0,0,SUM($U$9:U270))</f>
        <v>0</v>
      </c>
      <c r="N270" s="18"/>
      <c r="O270" s="18"/>
      <c r="P270" s="18"/>
      <c r="Q270" s="137">
        <f t="shared" si="96"/>
        <v>0</v>
      </c>
      <c r="R270" s="137">
        <f t="shared" si="97"/>
        <v>0</v>
      </c>
      <c r="S270" s="122"/>
      <c r="T270" s="139">
        <f>IFERROR(VLOOKUP(E270,マスタ!$F$4:$H$19,3,0),0)</f>
        <v>0</v>
      </c>
      <c r="U270" s="139">
        <f>IFERROR(VLOOKUP(L270,マスタ!$J$4:$L$19,3,0),0)</f>
        <v>0</v>
      </c>
      <c r="V270" s="140">
        <f>IFERROR(VLOOKUP($B270,'相場&amp;ウオレット'!$A$4:$H$53,2,0),0)</f>
        <v>0</v>
      </c>
      <c r="W270" s="140">
        <f>IFERROR(VLOOKUP($B270,'相場&amp;ウオレット'!$A$4:$H$53,3,0),0)</f>
        <v>0</v>
      </c>
      <c r="X270" s="140">
        <f>IFERROR(VLOOKUP($B270,'相場&amp;ウオレット'!$A$4:$H$53,4,0),0)</f>
        <v>0</v>
      </c>
      <c r="Y270" s="140">
        <f>IFERROR(VLOOKUP($B270,'相場&amp;ウオレット'!$A$4:$H$53,5,0),0)</f>
        <v>0</v>
      </c>
      <c r="Z270" s="141" t="str">
        <f t="shared" si="98"/>
        <v>_</v>
      </c>
      <c r="AA270" s="142" t="str">
        <f t="shared" si="99"/>
        <v>_</v>
      </c>
      <c r="AB270" s="143">
        <f>IFERROR(IF(C270="両替",1,VLOOKUP(E270,マスタ!$F$4:$G$19,2,0)),0)</f>
        <v>0</v>
      </c>
      <c r="AC270" s="143">
        <f t="shared" si="103"/>
        <v>0</v>
      </c>
      <c r="AD270" s="143">
        <f t="shared" si="104"/>
        <v>0</v>
      </c>
      <c r="AE270" s="143">
        <f t="shared" si="105"/>
        <v>0</v>
      </c>
      <c r="AF270" s="143">
        <f t="shared" si="106"/>
        <v>0</v>
      </c>
      <c r="AG270" s="143">
        <f t="shared" si="107"/>
        <v>0</v>
      </c>
      <c r="AH270" s="143">
        <f t="shared" si="108"/>
        <v>0</v>
      </c>
      <c r="AI270" s="143">
        <f t="shared" si="100"/>
        <v>0</v>
      </c>
      <c r="AJ270" s="143">
        <f>IFERROR(VLOOKUP(F270,資産!$A$5:$G$10000,7,0),0)</f>
        <v>0</v>
      </c>
      <c r="AK270" s="142">
        <f>IF(C270="両替",1,IFERROR(VLOOKUP(L270,マスタ!$J$4:$L$19,2,0),0))</f>
        <v>0</v>
      </c>
      <c r="AL270" s="148">
        <f t="shared" si="109"/>
        <v>0</v>
      </c>
      <c r="AM270" s="148">
        <f t="shared" si="110"/>
        <v>0</v>
      </c>
      <c r="AN270" s="148">
        <f t="shared" si="111"/>
        <v>0</v>
      </c>
      <c r="AO270" s="148">
        <f t="shared" si="112"/>
        <v>0</v>
      </c>
      <c r="AP270" s="148">
        <f t="shared" si="113"/>
        <v>0</v>
      </c>
      <c r="AQ270" s="148">
        <f t="shared" si="114"/>
        <v>0</v>
      </c>
      <c r="AR270" s="148">
        <f t="shared" si="101"/>
        <v>0</v>
      </c>
      <c r="AS270" s="148">
        <f t="shared" si="115"/>
        <v>0</v>
      </c>
      <c r="AT270" s="148">
        <f t="shared" si="116"/>
        <v>0</v>
      </c>
    </row>
    <row r="271" spans="1:46">
      <c r="A271" s="21">
        <f t="shared" si="102"/>
        <v>263</v>
      </c>
      <c r="B271" s="29"/>
      <c r="C271" s="61"/>
      <c r="D271" s="34">
        <f t="shared" si="94"/>
        <v>0</v>
      </c>
      <c r="E271" s="17"/>
      <c r="F271" s="19"/>
      <c r="G271" s="18"/>
      <c r="H271" s="18"/>
      <c r="I271" s="18"/>
      <c r="J271" s="18"/>
      <c r="K271" s="60">
        <f t="shared" si="95"/>
        <v>0</v>
      </c>
      <c r="L271" s="17"/>
      <c r="M271" s="20">
        <f>IF(U271=0,0,SUM($U$9:U271))</f>
        <v>0</v>
      </c>
      <c r="N271" s="18"/>
      <c r="O271" s="18"/>
      <c r="P271" s="18"/>
      <c r="Q271" s="137">
        <f t="shared" si="96"/>
        <v>0</v>
      </c>
      <c r="R271" s="137">
        <f t="shared" si="97"/>
        <v>0</v>
      </c>
      <c r="S271" s="122"/>
      <c r="T271" s="139">
        <f>IFERROR(VLOOKUP(E271,マスタ!$F$4:$H$19,3,0),0)</f>
        <v>0</v>
      </c>
      <c r="U271" s="139">
        <f>IFERROR(VLOOKUP(L271,マスタ!$J$4:$L$19,3,0),0)</f>
        <v>0</v>
      </c>
      <c r="V271" s="140">
        <f>IFERROR(VLOOKUP($B271,'相場&amp;ウオレット'!$A$4:$H$53,2,0),0)</f>
        <v>0</v>
      </c>
      <c r="W271" s="140">
        <f>IFERROR(VLOOKUP($B271,'相場&amp;ウオレット'!$A$4:$H$53,3,0),0)</f>
        <v>0</v>
      </c>
      <c r="X271" s="140">
        <f>IFERROR(VLOOKUP($B271,'相場&amp;ウオレット'!$A$4:$H$53,4,0),0)</f>
        <v>0</v>
      </c>
      <c r="Y271" s="140">
        <f>IFERROR(VLOOKUP($B271,'相場&amp;ウオレット'!$A$4:$H$53,5,0),0)</f>
        <v>0</v>
      </c>
      <c r="Z271" s="141" t="str">
        <f t="shared" si="98"/>
        <v>_</v>
      </c>
      <c r="AA271" s="142" t="str">
        <f t="shared" si="99"/>
        <v>_</v>
      </c>
      <c r="AB271" s="143">
        <f>IFERROR(IF(C271="両替",1,VLOOKUP(E271,マスタ!$F$4:$G$19,2,0)),0)</f>
        <v>0</v>
      </c>
      <c r="AC271" s="143">
        <f t="shared" si="103"/>
        <v>0</v>
      </c>
      <c r="AD271" s="143">
        <f t="shared" si="104"/>
        <v>0</v>
      </c>
      <c r="AE271" s="143">
        <f t="shared" si="105"/>
        <v>0</v>
      </c>
      <c r="AF271" s="143">
        <f t="shared" si="106"/>
        <v>0</v>
      </c>
      <c r="AG271" s="143">
        <f t="shared" si="107"/>
        <v>0</v>
      </c>
      <c r="AH271" s="143">
        <f t="shared" si="108"/>
        <v>0</v>
      </c>
      <c r="AI271" s="143">
        <f t="shared" si="100"/>
        <v>0</v>
      </c>
      <c r="AJ271" s="143">
        <f>IFERROR(VLOOKUP(F271,資産!$A$5:$G$10000,7,0),0)</f>
        <v>0</v>
      </c>
      <c r="AK271" s="142">
        <f>IF(C271="両替",1,IFERROR(VLOOKUP(L271,マスタ!$J$4:$L$19,2,0),0))</f>
        <v>0</v>
      </c>
      <c r="AL271" s="148">
        <f t="shared" si="109"/>
        <v>0</v>
      </c>
      <c r="AM271" s="148">
        <f t="shared" si="110"/>
        <v>0</v>
      </c>
      <c r="AN271" s="148">
        <f t="shared" si="111"/>
        <v>0</v>
      </c>
      <c r="AO271" s="148">
        <f t="shared" si="112"/>
        <v>0</v>
      </c>
      <c r="AP271" s="148">
        <f t="shared" si="113"/>
        <v>0</v>
      </c>
      <c r="AQ271" s="148">
        <f t="shared" si="114"/>
        <v>0</v>
      </c>
      <c r="AR271" s="148">
        <f t="shared" si="101"/>
        <v>0</v>
      </c>
      <c r="AS271" s="148">
        <f t="shared" si="115"/>
        <v>0</v>
      </c>
      <c r="AT271" s="148">
        <f t="shared" si="116"/>
        <v>0</v>
      </c>
    </row>
    <row r="272" spans="1:46">
      <c r="A272" s="21">
        <f t="shared" si="102"/>
        <v>264</v>
      </c>
      <c r="B272" s="29"/>
      <c r="C272" s="61"/>
      <c r="D272" s="34">
        <f t="shared" si="94"/>
        <v>0</v>
      </c>
      <c r="E272" s="17"/>
      <c r="F272" s="19"/>
      <c r="G272" s="18"/>
      <c r="H272" s="18"/>
      <c r="I272" s="18"/>
      <c r="J272" s="18"/>
      <c r="K272" s="60">
        <f t="shared" si="95"/>
        <v>0</v>
      </c>
      <c r="L272" s="17"/>
      <c r="M272" s="20">
        <f>IF(U272=0,0,SUM($U$9:U272))</f>
        <v>0</v>
      </c>
      <c r="N272" s="18"/>
      <c r="O272" s="18"/>
      <c r="P272" s="18"/>
      <c r="Q272" s="137">
        <f t="shared" si="96"/>
        <v>0</v>
      </c>
      <c r="R272" s="137">
        <f t="shared" si="97"/>
        <v>0</v>
      </c>
      <c r="S272" s="122"/>
      <c r="T272" s="139">
        <f>IFERROR(VLOOKUP(E272,マスタ!$F$4:$H$19,3,0),0)</f>
        <v>0</v>
      </c>
      <c r="U272" s="139">
        <f>IFERROR(VLOOKUP(L272,マスタ!$J$4:$L$19,3,0),0)</f>
        <v>0</v>
      </c>
      <c r="V272" s="140">
        <f>IFERROR(VLOOKUP($B272,'相場&amp;ウオレット'!$A$4:$H$53,2,0),0)</f>
        <v>0</v>
      </c>
      <c r="W272" s="140">
        <f>IFERROR(VLOOKUP($B272,'相場&amp;ウオレット'!$A$4:$H$53,3,0),0)</f>
        <v>0</v>
      </c>
      <c r="X272" s="140">
        <f>IFERROR(VLOOKUP($B272,'相場&amp;ウオレット'!$A$4:$H$53,4,0),0)</f>
        <v>0</v>
      </c>
      <c r="Y272" s="140">
        <f>IFERROR(VLOOKUP($B272,'相場&amp;ウオレット'!$A$4:$H$53,5,0),0)</f>
        <v>0</v>
      </c>
      <c r="Z272" s="141" t="str">
        <f t="shared" si="98"/>
        <v>_</v>
      </c>
      <c r="AA272" s="142" t="str">
        <f t="shared" si="99"/>
        <v>_</v>
      </c>
      <c r="AB272" s="143">
        <f>IFERROR(IF(C272="両替",1,VLOOKUP(E272,マスタ!$F$4:$G$19,2,0)),0)</f>
        <v>0</v>
      </c>
      <c r="AC272" s="143">
        <f t="shared" si="103"/>
        <v>0</v>
      </c>
      <c r="AD272" s="143">
        <f t="shared" si="104"/>
        <v>0</v>
      </c>
      <c r="AE272" s="143">
        <f t="shared" si="105"/>
        <v>0</v>
      </c>
      <c r="AF272" s="143">
        <f t="shared" si="106"/>
        <v>0</v>
      </c>
      <c r="AG272" s="143">
        <f t="shared" si="107"/>
        <v>0</v>
      </c>
      <c r="AH272" s="143">
        <f t="shared" si="108"/>
        <v>0</v>
      </c>
      <c r="AI272" s="143">
        <f t="shared" si="100"/>
        <v>0</v>
      </c>
      <c r="AJ272" s="143">
        <f>IFERROR(VLOOKUP(F272,資産!$A$5:$G$10000,7,0),0)</f>
        <v>0</v>
      </c>
      <c r="AK272" s="142">
        <f>IF(C272="両替",1,IFERROR(VLOOKUP(L272,マスタ!$J$4:$L$19,2,0),0))</f>
        <v>0</v>
      </c>
      <c r="AL272" s="148">
        <f t="shared" si="109"/>
        <v>0</v>
      </c>
      <c r="AM272" s="148">
        <f t="shared" si="110"/>
        <v>0</v>
      </c>
      <c r="AN272" s="148">
        <f t="shared" si="111"/>
        <v>0</v>
      </c>
      <c r="AO272" s="148">
        <f t="shared" si="112"/>
        <v>0</v>
      </c>
      <c r="AP272" s="148">
        <f t="shared" si="113"/>
        <v>0</v>
      </c>
      <c r="AQ272" s="148">
        <f t="shared" si="114"/>
        <v>0</v>
      </c>
      <c r="AR272" s="148">
        <f t="shared" si="101"/>
        <v>0</v>
      </c>
      <c r="AS272" s="148">
        <f t="shared" si="115"/>
        <v>0</v>
      </c>
      <c r="AT272" s="148">
        <f t="shared" si="116"/>
        <v>0</v>
      </c>
    </row>
    <row r="273" spans="1:46">
      <c r="A273" s="21">
        <f t="shared" si="102"/>
        <v>265</v>
      </c>
      <c r="B273" s="29"/>
      <c r="C273" s="61"/>
      <c r="D273" s="34">
        <f t="shared" si="94"/>
        <v>0</v>
      </c>
      <c r="E273" s="17"/>
      <c r="F273" s="19"/>
      <c r="G273" s="18"/>
      <c r="H273" s="18"/>
      <c r="I273" s="18"/>
      <c r="J273" s="18"/>
      <c r="K273" s="60">
        <f t="shared" si="95"/>
        <v>0</v>
      </c>
      <c r="L273" s="17"/>
      <c r="M273" s="20">
        <f>IF(U273=0,0,SUM($U$9:U273))</f>
        <v>0</v>
      </c>
      <c r="N273" s="18"/>
      <c r="O273" s="18"/>
      <c r="P273" s="18"/>
      <c r="Q273" s="137">
        <f t="shared" si="96"/>
        <v>0</v>
      </c>
      <c r="R273" s="137">
        <f t="shared" si="97"/>
        <v>0</v>
      </c>
      <c r="S273" s="122"/>
      <c r="T273" s="139">
        <f>IFERROR(VLOOKUP(E273,マスタ!$F$4:$H$19,3,0),0)</f>
        <v>0</v>
      </c>
      <c r="U273" s="139">
        <f>IFERROR(VLOOKUP(L273,マスタ!$J$4:$L$19,3,0),0)</f>
        <v>0</v>
      </c>
      <c r="V273" s="140">
        <f>IFERROR(VLOOKUP($B273,'相場&amp;ウオレット'!$A$4:$H$53,2,0),0)</f>
        <v>0</v>
      </c>
      <c r="W273" s="140">
        <f>IFERROR(VLOOKUP($B273,'相場&amp;ウオレット'!$A$4:$H$53,3,0),0)</f>
        <v>0</v>
      </c>
      <c r="X273" s="140">
        <f>IFERROR(VLOOKUP($B273,'相場&amp;ウオレット'!$A$4:$H$53,4,0),0)</f>
        <v>0</v>
      </c>
      <c r="Y273" s="140">
        <f>IFERROR(VLOOKUP($B273,'相場&amp;ウオレット'!$A$4:$H$53,5,0),0)</f>
        <v>0</v>
      </c>
      <c r="Z273" s="141" t="str">
        <f t="shared" si="98"/>
        <v>_</v>
      </c>
      <c r="AA273" s="142" t="str">
        <f t="shared" si="99"/>
        <v>_</v>
      </c>
      <c r="AB273" s="143">
        <f>IFERROR(IF(C273="両替",1,VLOOKUP(E273,マスタ!$F$4:$G$19,2,0)),0)</f>
        <v>0</v>
      </c>
      <c r="AC273" s="143">
        <f t="shared" si="103"/>
        <v>0</v>
      </c>
      <c r="AD273" s="143">
        <f t="shared" si="104"/>
        <v>0</v>
      </c>
      <c r="AE273" s="143">
        <f t="shared" si="105"/>
        <v>0</v>
      </c>
      <c r="AF273" s="143">
        <f t="shared" si="106"/>
        <v>0</v>
      </c>
      <c r="AG273" s="143">
        <f t="shared" si="107"/>
        <v>0</v>
      </c>
      <c r="AH273" s="143">
        <f t="shared" si="108"/>
        <v>0</v>
      </c>
      <c r="AI273" s="143">
        <f t="shared" si="100"/>
        <v>0</v>
      </c>
      <c r="AJ273" s="143">
        <f>IFERROR(VLOOKUP(F273,資産!$A$5:$G$10000,7,0),0)</f>
        <v>0</v>
      </c>
      <c r="AK273" s="142">
        <f>IF(C273="両替",1,IFERROR(VLOOKUP(L273,マスタ!$J$4:$L$19,2,0),0))</f>
        <v>0</v>
      </c>
      <c r="AL273" s="148">
        <f t="shared" si="109"/>
        <v>0</v>
      </c>
      <c r="AM273" s="148">
        <f t="shared" si="110"/>
        <v>0</v>
      </c>
      <c r="AN273" s="148">
        <f t="shared" si="111"/>
        <v>0</v>
      </c>
      <c r="AO273" s="148">
        <f t="shared" si="112"/>
        <v>0</v>
      </c>
      <c r="AP273" s="148">
        <f t="shared" si="113"/>
        <v>0</v>
      </c>
      <c r="AQ273" s="148">
        <f t="shared" si="114"/>
        <v>0</v>
      </c>
      <c r="AR273" s="148">
        <f t="shared" si="101"/>
        <v>0</v>
      </c>
      <c r="AS273" s="148">
        <f t="shared" si="115"/>
        <v>0</v>
      </c>
      <c r="AT273" s="148">
        <f t="shared" si="116"/>
        <v>0</v>
      </c>
    </row>
    <row r="274" spans="1:46">
      <c r="A274" s="21">
        <f t="shared" si="102"/>
        <v>266</v>
      </c>
      <c r="B274" s="29"/>
      <c r="C274" s="61"/>
      <c r="D274" s="34">
        <f t="shared" si="94"/>
        <v>0</v>
      </c>
      <c r="E274" s="17"/>
      <c r="F274" s="19"/>
      <c r="G274" s="18"/>
      <c r="H274" s="18"/>
      <c r="I274" s="18"/>
      <c r="J274" s="18"/>
      <c r="K274" s="60">
        <f t="shared" si="95"/>
        <v>0</v>
      </c>
      <c r="L274" s="17"/>
      <c r="M274" s="20">
        <f>IF(U274=0,0,SUM($U$9:U274))</f>
        <v>0</v>
      </c>
      <c r="N274" s="18"/>
      <c r="O274" s="18"/>
      <c r="P274" s="18"/>
      <c r="Q274" s="137">
        <f t="shared" si="96"/>
        <v>0</v>
      </c>
      <c r="R274" s="137">
        <f t="shared" si="97"/>
        <v>0</v>
      </c>
      <c r="S274" s="122"/>
      <c r="T274" s="139">
        <f>IFERROR(VLOOKUP(E274,マスタ!$F$4:$H$19,3,0),0)</f>
        <v>0</v>
      </c>
      <c r="U274" s="139">
        <f>IFERROR(VLOOKUP(L274,マスタ!$J$4:$L$19,3,0),0)</f>
        <v>0</v>
      </c>
      <c r="V274" s="140">
        <f>IFERROR(VLOOKUP($B274,'相場&amp;ウオレット'!$A$4:$H$53,2,0),0)</f>
        <v>0</v>
      </c>
      <c r="W274" s="140">
        <f>IFERROR(VLOOKUP($B274,'相場&amp;ウオレット'!$A$4:$H$53,3,0),0)</f>
        <v>0</v>
      </c>
      <c r="X274" s="140">
        <f>IFERROR(VLOOKUP($B274,'相場&amp;ウオレット'!$A$4:$H$53,4,0),0)</f>
        <v>0</v>
      </c>
      <c r="Y274" s="140">
        <f>IFERROR(VLOOKUP($B274,'相場&amp;ウオレット'!$A$4:$H$53,5,0),0)</f>
        <v>0</v>
      </c>
      <c r="Z274" s="141" t="str">
        <f t="shared" si="98"/>
        <v>_</v>
      </c>
      <c r="AA274" s="142" t="str">
        <f t="shared" si="99"/>
        <v>_</v>
      </c>
      <c r="AB274" s="143">
        <f>IFERROR(IF(C274="両替",1,VLOOKUP(E274,マスタ!$F$4:$G$19,2,0)),0)</f>
        <v>0</v>
      </c>
      <c r="AC274" s="143">
        <f t="shared" si="103"/>
        <v>0</v>
      </c>
      <c r="AD274" s="143">
        <f t="shared" si="104"/>
        <v>0</v>
      </c>
      <c r="AE274" s="143">
        <f t="shared" si="105"/>
        <v>0</v>
      </c>
      <c r="AF274" s="143">
        <f t="shared" si="106"/>
        <v>0</v>
      </c>
      <c r="AG274" s="143">
        <f t="shared" si="107"/>
        <v>0</v>
      </c>
      <c r="AH274" s="143">
        <f t="shared" si="108"/>
        <v>0</v>
      </c>
      <c r="AI274" s="143">
        <f t="shared" si="100"/>
        <v>0</v>
      </c>
      <c r="AJ274" s="143">
        <f>IFERROR(VLOOKUP(F274,資産!$A$5:$G$10000,7,0),0)</f>
        <v>0</v>
      </c>
      <c r="AK274" s="142">
        <f>IF(C274="両替",1,IFERROR(VLOOKUP(L274,マスタ!$J$4:$L$19,2,0),0))</f>
        <v>0</v>
      </c>
      <c r="AL274" s="148">
        <f t="shared" si="109"/>
        <v>0</v>
      </c>
      <c r="AM274" s="148">
        <f t="shared" si="110"/>
        <v>0</v>
      </c>
      <c r="AN274" s="148">
        <f t="shared" si="111"/>
        <v>0</v>
      </c>
      <c r="AO274" s="148">
        <f t="shared" si="112"/>
        <v>0</v>
      </c>
      <c r="AP274" s="148">
        <f t="shared" si="113"/>
        <v>0</v>
      </c>
      <c r="AQ274" s="148">
        <f t="shared" si="114"/>
        <v>0</v>
      </c>
      <c r="AR274" s="148">
        <f t="shared" si="101"/>
        <v>0</v>
      </c>
      <c r="AS274" s="148">
        <f t="shared" si="115"/>
        <v>0</v>
      </c>
      <c r="AT274" s="148">
        <f t="shared" si="116"/>
        <v>0</v>
      </c>
    </row>
    <row r="275" spans="1:46">
      <c r="A275" s="21">
        <f t="shared" si="102"/>
        <v>267</v>
      </c>
      <c r="B275" s="29"/>
      <c r="C275" s="61"/>
      <c r="D275" s="34">
        <f t="shared" si="94"/>
        <v>0</v>
      </c>
      <c r="E275" s="17"/>
      <c r="F275" s="19"/>
      <c r="G275" s="18"/>
      <c r="H275" s="18"/>
      <c r="I275" s="18"/>
      <c r="J275" s="18"/>
      <c r="K275" s="60">
        <f t="shared" si="95"/>
        <v>0</v>
      </c>
      <c r="L275" s="17"/>
      <c r="M275" s="20">
        <f>IF(U275=0,0,SUM($U$9:U275))</f>
        <v>0</v>
      </c>
      <c r="N275" s="18"/>
      <c r="O275" s="18"/>
      <c r="P275" s="18"/>
      <c r="Q275" s="137">
        <f t="shared" si="96"/>
        <v>0</v>
      </c>
      <c r="R275" s="137">
        <f t="shared" si="97"/>
        <v>0</v>
      </c>
      <c r="S275" s="122"/>
      <c r="T275" s="139">
        <f>IFERROR(VLOOKUP(E275,マスタ!$F$4:$H$19,3,0),0)</f>
        <v>0</v>
      </c>
      <c r="U275" s="139">
        <f>IFERROR(VLOOKUP(L275,マスタ!$J$4:$L$19,3,0),0)</f>
        <v>0</v>
      </c>
      <c r="V275" s="140">
        <f>IFERROR(VLOOKUP($B275,'相場&amp;ウオレット'!$A$4:$H$53,2,0),0)</f>
        <v>0</v>
      </c>
      <c r="W275" s="140">
        <f>IFERROR(VLOOKUP($B275,'相場&amp;ウオレット'!$A$4:$H$53,3,0),0)</f>
        <v>0</v>
      </c>
      <c r="X275" s="140">
        <f>IFERROR(VLOOKUP($B275,'相場&amp;ウオレット'!$A$4:$H$53,4,0),0)</f>
        <v>0</v>
      </c>
      <c r="Y275" s="140">
        <f>IFERROR(VLOOKUP($B275,'相場&amp;ウオレット'!$A$4:$H$53,5,0),0)</f>
        <v>0</v>
      </c>
      <c r="Z275" s="141" t="str">
        <f t="shared" si="98"/>
        <v>_</v>
      </c>
      <c r="AA275" s="142" t="str">
        <f t="shared" si="99"/>
        <v>_</v>
      </c>
      <c r="AB275" s="143">
        <f>IFERROR(IF(C275="両替",1,VLOOKUP(E275,マスタ!$F$4:$G$19,2,0)),0)</f>
        <v>0</v>
      </c>
      <c r="AC275" s="143">
        <f t="shared" si="103"/>
        <v>0</v>
      </c>
      <c r="AD275" s="143">
        <f t="shared" si="104"/>
        <v>0</v>
      </c>
      <c r="AE275" s="143">
        <f t="shared" si="105"/>
        <v>0</v>
      </c>
      <c r="AF275" s="143">
        <f t="shared" si="106"/>
        <v>0</v>
      </c>
      <c r="AG275" s="143">
        <f t="shared" si="107"/>
        <v>0</v>
      </c>
      <c r="AH275" s="143">
        <f t="shared" si="108"/>
        <v>0</v>
      </c>
      <c r="AI275" s="143">
        <f t="shared" si="100"/>
        <v>0</v>
      </c>
      <c r="AJ275" s="143">
        <f>IFERROR(VLOOKUP(F275,資産!$A$5:$G$10000,7,0),0)</f>
        <v>0</v>
      </c>
      <c r="AK275" s="142">
        <f>IF(C275="両替",1,IFERROR(VLOOKUP(L275,マスタ!$J$4:$L$19,2,0),0))</f>
        <v>0</v>
      </c>
      <c r="AL275" s="148">
        <f t="shared" si="109"/>
        <v>0</v>
      </c>
      <c r="AM275" s="148">
        <f t="shared" si="110"/>
        <v>0</v>
      </c>
      <c r="AN275" s="148">
        <f t="shared" si="111"/>
        <v>0</v>
      </c>
      <c r="AO275" s="148">
        <f t="shared" si="112"/>
        <v>0</v>
      </c>
      <c r="AP275" s="148">
        <f t="shared" si="113"/>
        <v>0</v>
      </c>
      <c r="AQ275" s="148">
        <f t="shared" si="114"/>
        <v>0</v>
      </c>
      <c r="AR275" s="148">
        <f t="shared" si="101"/>
        <v>0</v>
      </c>
      <c r="AS275" s="148">
        <f t="shared" si="115"/>
        <v>0</v>
      </c>
      <c r="AT275" s="148">
        <f t="shared" si="116"/>
        <v>0</v>
      </c>
    </row>
    <row r="276" spans="1:46">
      <c r="A276" s="21">
        <f t="shared" si="102"/>
        <v>268</v>
      </c>
      <c r="B276" s="29"/>
      <c r="C276" s="61"/>
      <c r="D276" s="34">
        <f t="shared" si="94"/>
        <v>0</v>
      </c>
      <c r="E276" s="17"/>
      <c r="F276" s="19"/>
      <c r="G276" s="18"/>
      <c r="H276" s="18"/>
      <c r="I276" s="18"/>
      <c r="J276" s="18"/>
      <c r="K276" s="60">
        <f t="shared" si="95"/>
        <v>0</v>
      </c>
      <c r="L276" s="17"/>
      <c r="M276" s="20">
        <f>IF(U276=0,0,SUM($U$9:U276))</f>
        <v>0</v>
      </c>
      <c r="N276" s="18"/>
      <c r="O276" s="18"/>
      <c r="P276" s="18"/>
      <c r="Q276" s="137">
        <f t="shared" si="96"/>
        <v>0</v>
      </c>
      <c r="R276" s="137">
        <f t="shared" si="97"/>
        <v>0</v>
      </c>
      <c r="S276" s="122"/>
      <c r="T276" s="139">
        <f>IFERROR(VLOOKUP(E276,マスタ!$F$4:$H$19,3,0),0)</f>
        <v>0</v>
      </c>
      <c r="U276" s="139">
        <f>IFERROR(VLOOKUP(L276,マスタ!$J$4:$L$19,3,0),0)</f>
        <v>0</v>
      </c>
      <c r="V276" s="140">
        <f>IFERROR(VLOOKUP($B276,'相場&amp;ウオレット'!$A$4:$H$53,2,0),0)</f>
        <v>0</v>
      </c>
      <c r="W276" s="140">
        <f>IFERROR(VLOOKUP($B276,'相場&amp;ウオレット'!$A$4:$H$53,3,0),0)</f>
        <v>0</v>
      </c>
      <c r="X276" s="140">
        <f>IFERROR(VLOOKUP($B276,'相場&amp;ウオレット'!$A$4:$H$53,4,0),0)</f>
        <v>0</v>
      </c>
      <c r="Y276" s="140">
        <f>IFERROR(VLOOKUP($B276,'相場&amp;ウオレット'!$A$4:$H$53,5,0),0)</f>
        <v>0</v>
      </c>
      <c r="Z276" s="141" t="str">
        <f t="shared" si="98"/>
        <v>_</v>
      </c>
      <c r="AA276" s="142" t="str">
        <f t="shared" si="99"/>
        <v>_</v>
      </c>
      <c r="AB276" s="143">
        <f>IFERROR(IF(C276="両替",1,VLOOKUP(E276,マスタ!$F$4:$G$19,2,0)),0)</f>
        <v>0</v>
      </c>
      <c r="AC276" s="143">
        <f t="shared" si="103"/>
        <v>0</v>
      </c>
      <c r="AD276" s="143">
        <f t="shared" si="104"/>
        <v>0</v>
      </c>
      <c r="AE276" s="143">
        <f t="shared" si="105"/>
        <v>0</v>
      </c>
      <c r="AF276" s="143">
        <f t="shared" si="106"/>
        <v>0</v>
      </c>
      <c r="AG276" s="143">
        <f t="shared" si="107"/>
        <v>0</v>
      </c>
      <c r="AH276" s="143">
        <f t="shared" si="108"/>
        <v>0</v>
      </c>
      <c r="AI276" s="143">
        <f t="shared" si="100"/>
        <v>0</v>
      </c>
      <c r="AJ276" s="143">
        <f>IFERROR(VLOOKUP(F276,資産!$A$5:$G$10000,7,0),0)</f>
        <v>0</v>
      </c>
      <c r="AK276" s="142">
        <f>IF(C276="両替",1,IFERROR(VLOOKUP(L276,マスタ!$J$4:$L$19,2,0),0))</f>
        <v>0</v>
      </c>
      <c r="AL276" s="148">
        <f t="shared" si="109"/>
        <v>0</v>
      </c>
      <c r="AM276" s="148">
        <f t="shared" si="110"/>
        <v>0</v>
      </c>
      <c r="AN276" s="148">
        <f t="shared" si="111"/>
        <v>0</v>
      </c>
      <c r="AO276" s="148">
        <f t="shared" si="112"/>
        <v>0</v>
      </c>
      <c r="AP276" s="148">
        <f t="shared" si="113"/>
        <v>0</v>
      </c>
      <c r="AQ276" s="148">
        <f t="shared" si="114"/>
        <v>0</v>
      </c>
      <c r="AR276" s="148">
        <f t="shared" si="101"/>
        <v>0</v>
      </c>
      <c r="AS276" s="148">
        <f t="shared" si="115"/>
        <v>0</v>
      </c>
      <c r="AT276" s="148">
        <f t="shared" si="116"/>
        <v>0</v>
      </c>
    </row>
    <row r="277" spans="1:46">
      <c r="A277" s="21">
        <f t="shared" si="102"/>
        <v>269</v>
      </c>
      <c r="B277" s="29"/>
      <c r="C277" s="61"/>
      <c r="D277" s="34">
        <f t="shared" si="94"/>
        <v>0</v>
      </c>
      <c r="E277" s="17"/>
      <c r="F277" s="19"/>
      <c r="G277" s="18"/>
      <c r="H277" s="18"/>
      <c r="I277" s="18"/>
      <c r="J277" s="18"/>
      <c r="K277" s="60">
        <f t="shared" si="95"/>
        <v>0</v>
      </c>
      <c r="L277" s="17"/>
      <c r="M277" s="20">
        <f>IF(U277=0,0,SUM($U$9:U277))</f>
        <v>0</v>
      </c>
      <c r="N277" s="18"/>
      <c r="O277" s="18"/>
      <c r="P277" s="18"/>
      <c r="Q277" s="137">
        <f t="shared" si="96"/>
        <v>0</v>
      </c>
      <c r="R277" s="137">
        <f t="shared" si="97"/>
        <v>0</v>
      </c>
      <c r="S277" s="122"/>
      <c r="T277" s="139">
        <f>IFERROR(VLOOKUP(E277,マスタ!$F$4:$H$19,3,0),0)</f>
        <v>0</v>
      </c>
      <c r="U277" s="139">
        <f>IFERROR(VLOOKUP(L277,マスタ!$J$4:$L$19,3,0),0)</f>
        <v>0</v>
      </c>
      <c r="V277" s="140">
        <f>IFERROR(VLOOKUP($B277,'相場&amp;ウオレット'!$A$4:$H$53,2,0),0)</f>
        <v>0</v>
      </c>
      <c r="W277" s="140">
        <f>IFERROR(VLOOKUP($B277,'相場&amp;ウオレット'!$A$4:$H$53,3,0),0)</f>
        <v>0</v>
      </c>
      <c r="X277" s="140">
        <f>IFERROR(VLOOKUP($B277,'相場&amp;ウオレット'!$A$4:$H$53,4,0),0)</f>
        <v>0</v>
      </c>
      <c r="Y277" s="140">
        <f>IFERROR(VLOOKUP($B277,'相場&amp;ウオレット'!$A$4:$H$53,5,0),0)</f>
        <v>0</v>
      </c>
      <c r="Z277" s="141" t="str">
        <f t="shared" si="98"/>
        <v>_</v>
      </c>
      <c r="AA277" s="142" t="str">
        <f t="shared" si="99"/>
        <v>_</v>
      </c>
      <c r="AB277" s="143">
        <f>IFERROR(IF(C277="両替",1,VLOOKUP(E277,マスタ!$F$4:$G$19,2,0)),0)</f>
        <v>0</v>
      </c>
      <c r="AC277" s="143">
        <f t="shared" si="103"/>
        <v>0</v>
      </c>
      <c r="AD277" s="143">
        <f t="shared" si="104"/>
        <v>0</v>
      </c>
      <c r="AE277" s="143">
        <f t="shared" si="105"/>
        <v>0</v>
      </c>
      <c r="AF277" s="143">
        <f t="shared" si="106"/>
        <v>0</v>
      </c>
      <c r="AG277" s="143">
        <f t="shared" si="107"/>
        <v>0</v>
      </c>
      <c r="AH277" s="143">
        <f t="shared" si="108"/>
        <v>0</v>
      </c>
      <c r="AI277" s="143">
        <f t="shared" si="100"/>
        <v>0</v>
      </c>
      <c r="AJ277" s="143">
        <f>IFERROR(VLOOKUP(F277,資産!$A$5:$G$10000,7,0),0)</f>
        <v>0</v>
      </c>
      <c r="AK277" s="142">
        <f>IF(C277="両替",1,IFERROR(VLOOKUP(L277,マスタ!$J$4:$L$19,2,0),0))</f>
        <v>0</v>
      </c>
      <c r="AL277" s="148">
        <f t="shared" si="109"/>
        <v>0</v>
      </c>
      <c r="AM277" s="148">
        <f t="shared" si="110"/>
        <v>0</v>
      </c>
      <c r="AN277" s="148">
        <f t="shared" si="111"/>
        <v>0</v>
      </c>
      <c r="AO277" s="148">
        <f t="shared" si="112"/>
        <v>0</v>
      </c>
      <c r="AP277" s="148">
        <f t="shared" si="113"/>
        <v>0</v>
      </c>
      <c r="AQ277" s="148">
        <f t="shared" si="114"/>
        <v>0</v>
      </c>
      <c r="AR277" s="148">
        <f t="shared" si="101"/>
        <v>0</v>
      </c>
      <c r="AS277" s="148">
        <f t="shared" si="115"/>
        <v>0</v>
      </c>
      <c r="AT277" s="148">
        <f t="shared" si="116"/>
        <v>0</v>
      </c>
    </row>
    <row r="278" spans="1:46">
      <c r="A278" s="21">
        <f t="shared" si="102"/>
        <v>270</v>
      </c>
      <c r="B278" s="29"/>
      <c r="C278" s="61"/>
      <c r="D278" s="34">
        <f t="shared" si="94"/>
        <v>0</v>
      </c>
      <c r="E278" s="17"/>
      <c r="F278" s="19"/>
      <c r="G278" s="18"/>
      <c r="H278" s="18"/>
      <c r="I278" s="18"/>
      <c r="J278" s="18"/>
      <c r="K278" s="60">
        <f t="shared" si="95"/>
        <v>0</v>
      </c>
      <c r="L278" s="17"/>
      <c r="M278" s="20">
        <f>IF(U278=0,0,SUM($U$9:U278))</f>
        <v>0</v>
      </c>
      <c r="N278" s="18"/>
      <c r="O278" s="18"/>
      <c r="P278" s="18"/>
      <c r="Q278" s="137">
        <f t="shared" si="96"/>
        <v>0</v>
      </c>
      <c r="R278" s="137">
        <f t="shared" si="97"/>
        <v>0</v>
      </c>
      <c r="S278" s="122"/>
      <c r="T278" s="139">
        <f>IFERROR(VLOOKUP(E278,マスタ!$F$4:$H$19,3,0),0)</f>
        <v>0</v>
      </c>
      <c r="U278" s="139">
        <f>IFERROR(VLOOKUP(L278,マスタ!$J$4:$L$19,3,0),0)</f>
        <v>0</v>
      </c>
      <c r="V278" s="140">
        <f>IFERROR(VLOOKUP($B278,'相場&amp;ウオレット'!$A$4:$H$53,2,0),0)</f>
        <v>0</v>
      </c>
      <c r="W278" s="140">
        <f>IFERROR(VLOOKUP($B278,'相場&amp;ウオレット'!$A$4:$H$53,3,0),0)</f>
        <v>0</v>
      </c>
      <c r="X278" s="140">
        <f>IFERROR(VLOOKUP($B278,'相場&amp;ウオレット'!$A$4:$H$53,4,0),0)</f>
        <v>0</v>
      </c>
      <c r="Y278" s="140">
        <f>IFERROR(VLOOKUP($B278,'相場&amp;ウオレット'!$A$4:$H$53,5,0),0)</f>
        <v>0</v>
      </c>
      <c r="Z278" s="141" t="str">
        <f t="shared" si="98"/>
        <v>_</v>
      </c>
      <c r="AA278" s="142" t="str">
        <f t="shared" si="99"/>
        <v>_</v>
      </c>
      <c r="AB278" s="143">
        <f>IFERROR(IF(C278="両替",1,VLOOKUP(E278,マスタ!$F$4:$G$19,2,0)),0)</f>
        <v>0</v>
      </c>
      <c r="AC278" s="143">
        <f t="shared" si="103"/>
        <v>0</v>
      </c>
      <c r="AD278" s="143">
        <f t="shared" si="104"/>
        <v>0</v>
      </c>
      <c r="AE278" s="143">
        <f t="shared" si="105"/>
        <v>0</v>
      </c>
      <c r="AF278" s="143">
        <f t="shared" si="106"/>
        <v>0</v>
      </c>
      <c r="AG278" s="143">
        <f t="shared" si="107"/>
        <v>0</v>
      </c>
      <c r="AH278" s="143">
        <f t="shared" si="108"/>
        <v>0</v>
      </c>
      <c r="AI278" s="143">
        <f t="shared" si="100"/>
        <v>0</v>
      </c>
      <c r="AJ278" s="143">
        <f>IFERROR(VLOOKUP(F278,資産!$A$5:$G$10000,7,0),0)</f>
        <v>0</v>
      </c>
      <c r="AK278" s="142">
        <f>IF(C278="両替",1,IFERROR(VLOOKUP(L278,マスタ!$J$4:$L$19,2,0),0))</f>
        <v>0</v>
      </c>
      <c r="AL278" s="148">
        <f t="shared" si="109"/>
        <v>0</v>
      </c>
      <c r="AM278" s="148">
        <f t="shared" si="110"/>
        <v>0</v>
      </c>
      <c r="AN278" s="148">
        <f t="shared" si="111"/>
        <v>0</v>
      </c>
      <c r="AO278" s="148">
        <f t="shared" si="112"/>
        <v>0</v>
      </c>
      <c r="AP278" s="148">
        <f t="shared" si="113"/>
        <v>0</v>
      </c>
      <c r="AQ278" s="148">
        <f t="shared" si="114"/>
        <v>0</v>
      </c>
      <c r="AR278" s="148">
        <f t="shared" si="101"/>
        <v>0</v>
      </c>
      <c r="AS278" s="148">
        <f t="shared" si="115"/>
        <v>0</v>
      </c>
      <c r="AT278" s="148">
        <f t="shared" si="116"/>
        <v>0</v>
      </c>
    </row>
    <row r="279" spans="1:46">
      <c r="A279" s="21">
        <f t="shared" si="102"/>
        <v>271</v>
      </c>
      <c r="B279" s="29"/>
      <c r="C279" s="61"/>
      <c r="D279" s="34">
        <f t="shared" si="94"/>
        <v>0</v>
      </c>
      <c r="E279" s="17"/>
      <c r="F279" s="19"/>
      <c r="G279" s="18"/>
      <c r="H279" s="18"/>
      <c r="I279" s="18"/>
      <c r="J279" s="18"/>
      <c r="K279" s="60">
        <f t="shared" si="95"/>
        <v>0</v>
      </c>
      <c r="L279" s="17"/>
      <c r="M279" s="20">
        <f>IF(U279=0,0,SUM($U$9:U279))</f>
        <v>0</v>
      </c>
      <c r="N279" s="18"/>
      <c r="O279" s="18"/>
      <c r="P279" s="18"/>
      <c r="Q279" s="137">
        <f t="shared" si="96"/>
        <v>0</v>
      </c>
      <c r="R279" s="137">
        <f t="shared" si="97"/>
        <v>0</v>
      </c>
      <c r="S279" s="122"/>
      <c r="T279" s="139">
        <f>IFERROR(VLOOKUP(E279,マスタ!$F$4:$H$19,3,0),0)</f>
        <v>0</v>
      </c>
      <c r="U279" s="139">
        <f>IFERROR(VLOOKUP(L279,マスタ!$J$4:$L$19,3,0),0)</f>
        <v>0</v>
      </c>
      <c r="V279" s="140">
        <f>IFERROR(VLOOKUP($B279,'相場&amp;ウオレット'!$A$4:$H$53,2,0),0)</f>
        <v>0</v>
      </c>
      <c r="W279" s="140">
        <f>IFERROR(VLOOKUP($B279,'相場&amp;ウオレット'!$A$4:$H$53,3,0),0)</f>
        <v>0</v>
      </c>
      <c r="X279" s="140">
        <f>IFERROR(VLOOKUP($B279,'相場&amp;ウオレット'!$A$4:$H$53,4,0),0)</f>
        <v>0</v>
      </c>
      <c r="Y279" s="140">
        <f>IFERROR(VLOOKUP($B279,'相場&amp;ウオレット'!$A$4:$H$53,5,0),0)</f>
        <v>0</v>
      </c>
      <c r="Z279" s="141" t="str">
        <f t="shared" si="98"/>
        <v>_</v>
      </c>
      <c r="AA279" s="142" t="str">
        <f t="shared" si="99"/>
        <v>_</v>
      </c>
      <c r="AB279" s="143">
        <f>IFERROR(IF(C279="両替",1,VLOOKUP(E279,マスタ!$F$4:$G$19,2,0)),0)</f>
        <v>0</v>
      </c>
      <c r="AC279" s="143">
        <f t="shared" si="103"/>
        <v>0</v>
      </c>
      <c r="AD279" s="143">
        <f t="shared" si="104"/>
        <v>0</v>
      </c>
      <c r="AE279" s="143">
        <f t="shared" si="105"/>
        <v>0</v>
      </c>
      <c r="AF279" s="143">
        <f t="shared" si="106"/>
        <v>0</v>
      </c>
      <c r="AG279" s="143">
        <f t="shared" si="107"/>
        <v>0</v>
      </c>
      <c r="AH279" s="143">
        <f t="shared" si="108"/>
        <v>0</v>
      </c>
      <c r="AI279" s="143">
        <f t="shared" si="100"/>
        <v>0</v>
      </c>
      <c r="AJ279" s="143">
        <f>IFERROR(VLOOKUP(F279,資産!$A$5:$G$10000,7,0),0)</f>
        <v>0</v>
      </c>
      <c r="AK279" s="142">
        <f>IF(C279="両替",1,IFERROR(VLOOKUP(L279,マスタ!$J$4:$L$19,2,0),0))</f>
        <v>0</v>
      </c>
      <c r="AL279" s="148">
        <f t="shared" si="109"/>
        <v>0</v>
      </c>
      <c r="AM279" s="148">
        <f t="shared" si="110"/>
        <v>0</v>
      </c>
      <c r="AN279" s="148">
        <f t="shared" si="111"/>
        <v>0</v>
      </c>
      <c r="AO279" s="148">
        <f t="shared" si="112"/>
        <v>0</v>
      </c>
      <c r="AP279" s="148">
        <f t="shared" si="113"/>
        <v>0</v>
      </c>
      <c r="AQ279" s="148">
        <f t="shared" si="114"/>
        <v>0</v>
      </c>
      <c r="AR279" s="148">
        <f t="shared" si="101"/>
        <v>0</v>
      </c>
      <c r="AS279" s="148">
        <f t="shared" si="115"/>
        <v>0</v>
      </c>
      <c r="AT279" s="148">
        <f t="shared" si="116"/>
        <v>0</v>
      </c>
    </row>
    <row r="280" spans="1:46">
      <c r="A280" s="21">
        <f t="shared" si="102"/>
        <v>272</v>
      </c>
      <c r="B280" s="29"/>
      <c r="C280" s="61"/>
      <c r="D280" s="34">
        <f t="shared" si="94"/>
        <v>0</v>
      </c>
      <c r="E280" s="17"/>
      <c r="F280" s="19"/>
      <c r="G280" s="18"/>
      <c r="H280" s="18"/>
      <c r="I280" s="18"/>
      <c r="J280" s="18"/>
      <c r="K280" s="60">
        <f t="shared" si="95"/>
        <v>0</v>
      </c>
      <c r="L280" s="17"/>
      <c r="M280" s="20">
        <f>IF(U280=0,0,SUM($U$9:U280))</f>
        <v>0</v>
      </c>
      <c r="N280" s="18"/>
      <c r="O280" s="18"/>
      <c r="P280" s="18"/>
      <c r="Q280" s="137">
        <f t="shared" si="96"/>
        <v>0</v>
      </c>
      <c r="R280" s="137">
        <f t="shared" si="97"/>
        <v>0</v>
      </c>
      <c r="S280" s="122"/>
      <c r="T280" s="139">
        <f>IFERROR(VLOOKUP(E280,マスタ!$F$4:$H$19,3,0),0)</f>
        <v>0</v>
      </c>
      <c r="U280" s="139">
        <f>IFERROR(VLOOKUP(L280,マスタ!$J$4:$L$19,3,0),0)</f>
        <v>0</v>
      </c>
      <c r="V280" s="140">
        <f>IFERROR(VLOOKUP($B280,'相場&amp;ウオレット'!$A$4:$H$53,2,0),0)</f>
        <v>0</v>
      </c>
      <c r="W280" s="140">
        <f>IFERROR(VLOOKUP($B280,'相場&amp;ウオレット'!$A$4:$H$53,3,0),0)</f>
        <v>0</v>
      </c>
      <c r="X280" s="140">
        <f>IFERROR(VLOOKUP($B280,'相場&amp;ウオレット'!$A$4:$H$53,4,0),0)</f>
        <v>0</v>
      </c>
      <c r="Y280" s="140">
        <f>IFERROR(VLOOKUP($B280,'相場&amp;ウオレット'!$A$4:$H$53,5,0),0)</f>
        <v>0</v>
      </c>
      <c r="Z280" s="141" t="str">
        <f t="shared" si="98"/>
        <v>_</v>
      </c>
      <c r="AA280" s="142" t="str">
        <f t="shared" si="99"/>
        <v>_</v>
      </c>
      <c r="AB280" s="143">
        <f>IFERROR(IF(C280="両替",1,VLOOKUP(E280,マスタ!$F$4:$G$19,2,0)),0)</f>
        <v>0</v>
      </c>
      <c r="AC280" s="143">
        <f t="shared" si="103"/>
        <v>0</v>
      </c>
      <c r="AD280" s="143">
        <f t="shared" si="104"/>
        <v>0</v>
      </c>
      <c r="AE280" s="143">
        <f t="shared" si="105"/>
        <v>0</v>
      </c>
      <c r="AF280" s="143">
        <f t="shared" si="106"/>
        <v>0</v>
      </c>
      <c r="AG280" s="143">
        <f t="shared" si="107"/>
        <v>0</v>
      </c>
      <c r="AH280" s="143">
        <f t="shared" si="108"/>
        <v>0</v>
      </c>
      <c r="AI280" s="143">
        <f t="shared" si="100"/>
        <v>0</v>
      </c>
      <c r="AJ280" s="143">
        <f>IFERROR(VLOOKUP(F280,資産!$A$5:$G$10000,7,0),0)</f>
        <v>0</v>
      </c>
      <c r="AK280" s="142">
        <f>IF(C280="両替",1,IFERROR(VLOOKUP(L280,マスタ!$J$4:$L$19,2,0),0))</f>
        <v>0</v>
      </c>
      <c r="AL280" s="148">
        <f t="shared" si="109"/>
        <v>0</v>
      </c>
      <c r="AM280" s="148">
        <f t="shared" si="110"/>
        <v>0</v>
      </c>
      <c r="AN280" s="148">
        <f t="shared" si="111"/>
        <v>0</v>
      </c>
      <c r="AO280" s="148">
        <f t="shared" si="112"/>
        <v>0</v>
      </c>
      <c r="AP280" s="148">
        <f t="shared" si="113"/>
        <v>0</v>
      </c>
      <c r="AQ280" s="148">
        <f t="shared" si="114"/>
        <v>0</v>
      </c>
      <c r="AR280" s="148">
        <f t="shared" si="101"/>
        <v>0</v>
      </c>
      <c r="AS280" s="148">
        <f t="shared" si="115"/>
        <v>0</v>
      </c>
      <c r="AT280" s="148">
        <f t="shared" si="116"/>
        <v>0</v>
      </c>
    </row>
    <row r="281" spans="1:46">
      <c r="A281" s="21">
        <f t="shared" si="102"/>
        <v>273</v>
      </c>
      <c r="B281" s="29"/>
      <c r="C281" s="61"/>
      <c r="D281" s="34">
        <f t="shared" si="94"/>
        <v>0</v>
      </c>
      <c r="E281" s="17"/>
      <c r="F281" s="19"/>
      <c r="G281" s="18"/>
      <c r="H281" s="18"/>
      <c r="I281" s="18"/>
      <c r="J281" s="18"/>
      <c r="K281" s="60">
        <f t="shared" si="95"/>
        <v>0</v>
      </c>
      <c r="L281" s="17"/>
      <c r="M281" s="20">
        <f>IF(U281=0,0,SUM($U$9:U281))</f>
        <v>0</v>
      </c>
      <c r="N281" s="18"/>
      <c r="O281" s="18"/>
      <c r="P281" s="18"/>
      <c r="Q281" s="137">
        <f t="shared" si="96"/>
        <v>0</v>
      </c>
      <c r="R281" s="137">
        <f t="shared" si="97"/>
        <v>0</v>
      </c>
      <c r="S281" s="122"/>
      <c r="T281" s="139">
        <f>IFERROR(VLOOKUP(E281,マスタ!$F$4:$H$19,3,0),0)</f>
        <v>0</v>
      </c>
      <c r="U281" s="139">
        <f>IFERROR(VLOOKUP(L281,マスタ!$J$4:$L$19,3,0),0)</f>
        <v>0</v>
      </c>
      <c r="V281" s="140">
        <f>IFERROR(VLOOKUP($B281,'相場&amp;ウオレット'!$A$4:$H$53,2,0),0)</f>
        <v>0</v>
      </c>
      <c r="W281" s="140">
        <f>IFERROR(VLOOKUP($B281,'相場&amp;ウオレット'!$A$4:$H$53,3,0),0)</f>
        <v>0</v>
      </c>
      <c r="X281" s="140">
        <f>IFERROR(VLOOKUP($B281,'相場&amp;ウオレット'!$A$4:$H$53,4,0),0)</f>
        <v>0</v>
      </c>
      <c r="Y281" s="140">
        <f>IFERROR(VLOOKUP($B281,'相場&amp;ウオレット'!$A$4:$H$53,5,0),0)</f>
        <v>0</v>
      </c>
      <c r="Z281" s="141" t="str">
        <f t="shared" si="98"/>
        <v>_</v>
      </c>
      <c r="AA281" s="142" t="str">
        <f t="shared" si="99"/>
        <v>_</v>
      </c>
      <c r="AB281" s="143">
        <f>IFERROR(IF(C281="両替",1,VLOOKUP(E281,マスタ!$F$4:$G$19,2,0)),0)</f>
        <v>0</v>
      </c>
      <c r="AC281" s="143">
        <f t="shared" si="103"/>
        <v>0</v>
      </c>
      <c r="AD281" s="143">
        <f t="shared" si="104"/>
        <v>0</v>
      </c>
      <c r="AE281" s="143">
        <f t="shared" si="105"/>
        <v>0</v>
      </c>
      <c r="AF281" s="143">
        <f t="shared" si="106"/>
        <v>0</v>
      </c>
      <c r="AG281" s="143">
        <f t="shared" si="107"/>
        <v>0</v>
      </c>
      <c r="AH281" s="143">
        <f t="shared" si="108"/>
        <v>0</v>
      </c>
      <c r="AI281" s="143">
        <f t="shared" si="100"/>
        <v>0</v>
      </c>
      <c r="AJ281" s="143">
        <f>IFERROR(VLOOKUP(F281,資産!$A$5:$G$10000,7,0),0)</f>
        <v>0</v>
      </c>
      <c r="AK281" s="142">
        <f>IF(C281="両替",1,IFERROR(VLOOKUP(L281,マスタ!$J$4:$L$19,2,0),0))</f>
        <v>0</v>
      </c>
      <c r="AL281" s="148">
        <f t="shared" si="109"/>
        <v>0</v>
      </c>
      <c r="AM281" s="148">
        <f t="shared" si="110"/>
        <v>0</v>
      </c>
      <c r="AN281" s="148">
        <f t="shared" si="111"/>
        <v>0</v>
      </c>
      <c r="AO281" s="148">
        <f t="shared" si="112"/>
        <v>0</v>
      </c>
      <c r="AP281" s="148">
        <f t="shared" si="113"/>
        <v>0</v>
      </c>
      <c r="AQ281" s="148">
        <f t="shared" si="114"/>
        <v>0</v>
      </c>
      <c r="AR281" s="148">
        <f t="shared" si="101"/>
        <v>0</v>
      </c>
      <c r="AS281" s="148">
        <f t="shared" si="115"/>
        <v>0</v>
      </c>
      <c r="AT281" s="148">
        <f t="shared" si="116"/>
        <v>0</v>
      </c>
    </row>
    <row r="282" spans="1:46">
      <c r="A282" s="21">
        <f t="shared" si="102"/>
        <v>274</v>
      </c>
      <c r="B282" s="29"/>
      <c r="C282" s="61"/>
      <c r="D282" s="34">
        <f t="shared" si="94"/>
        <v>0</v>
      </c>
      <c r="E282" s="17"/>
      <c r="F282" s="19"/>
      <c r="G282" s="18"/>
      <c r="H282" s="18"/>
      <c r="I282" s="18"/>
      <c r="J282" s="18"/>
      <c r="K282" s="60">
        <f t="shared" si="95"/>
        <v>0</v>
      </c>
      <c r="L282" s="17"/>
      <c r="M282" s="20">
        <f>IF(U282=0,0,SUM($U$9:U282))</f>
        <v>0</v>
      </c>
      <c r="N282" s="18"/>
      <c r="O282" s="18"/>
      <c r="P282" s="18"/>
      <c r="Q282" s="137">
        <f t="shared" si="96"/>
        <v>0</v>
      </c>
      <c r="R282" s="137">
        <f t="shared" si="97"/>
        <v>0</v>
      </c>
      <c r="S282" s="122"/>
      <c r="T282" s="139">
        <f>IFERROR(VLOOKUP(E282,マスタ!$F$4:$H$19,3,0),0)</f>
        <v>0</v>
      </c>
      <c r="U282" s="139">
        <f>IFERROR(VLOOKUP(L282,マスタ!$J$4:$L$19,3,0),0)</f>
        <v>0</v>
      </c>
      <c r="V282" s="140">
        <f>IFERROR(VLOOKUP($B282,'相場&amp;ウオレット'!$A$4:$H$53,2,0),0)</f>
        <v>0</v>
      </c>
      <c r="W282" s="140">
        <f>IFERROR(VLOOKUP($B282,'相場&amp;ウオレット'!$A$4:$H$53,3,0),0)</f>
        <v>0</v>
      </c>
      <c r="X282" s="140">
        <f>IFERROR(VLOOKUP($B282,'相場&amp;ウオレット'!$A$4:$H$53,4,0),0)</f>
        <v>0</v>
      </c>
      <c r="Y282" s="140">
        <f>IFERROR(VLOOKUP($B282,'相場&amp;ウオレット'!$A$4:$H$53,5,0),0)</f>
        <v>0</v>
      </c>
      <c r="Z282" s="141" t="str">
        <f t="shared" si="98"/>
        <v>_</v>
      </c>
      <c r="AA282" s="142" t="str">
        <f t="shared" si="99"/>
        <v>_</v>
      </c>
      <c r="AB282" s="143">
        <f>IFERROR(IF(C282="両替",1,VLOOKUP(E282,マスタ!$F$4:$G$19,2,0)),0)</f>
        <v>0</v>
      </c>
      <c r="AC282" s="143">
        <f t="shared" si="103"/>
        <v>0</v>
      </c>
      <c r="AD282" s="143">
        <f t="shared" si="104"/>
        <v>0</v>
      </c>
      <c r="AE282" s="143">
        <f t="shared" si="105"/>
        <v>0</v>
      </c>
      <c r="AF282" s="143">
        <f t="shared" si="106"/>
        <v>0</v>
      </c>
      <c r="AG282" s="143">
        <f t="shared" si="107"/>
        <v>0</v>
      </c>
      <c r="AH282" s="143">
        <f t="shared" si="108"/>
        <v>0</v>
      </c>
      <c r="AI282" s="143">
        <f t="shared" si="100"/>
        <v>0</v>
      </c>
      <c r="AJ282" s="143">
        <f>IFERROR(VLOOKUP(F282,資産!$A$5:$G$10000,7,0),0)</f>
        <v>0</v>
      </c>
      <c r="AK282" s="142">
        <f>IF(C282="両替",1,IFERROR(VLOOKUP(L282,マスタ!$J$4:$L$19,2,0),0))</f>
        <v>0</v>
      </c>
      <c r="AL282" s="148">
        <f t="shared" si="109"/>
        <v>0</v>
      </c>
      <c r="AM282" s="148">
        <f t="shared" si="110"/>
        <v>0</v>
      </c>
      <c r="AN282" s="148">
        <f t="shared" si="111"/>
        <v>0</v>
      </c>
      <c r="AO282" s="148">
        <f t="shared" si="112"/>
        <v>0</v>
      </c>
      <c r="AP282" s="148">
        <f t="shared" si="113"/>
        <v>0</v>
      </c>
      <c r="AQ282" s="148">
        <f t="shared" si="114"/>
        <v>0</v>
      </c>
      <c r="AR282" s="148">
        <f t="shared" si="101"/>
        <v>0</v>
      </c>
      <c r="AS282" s="148">
        <f t="shared" si="115"/>
        <v>0</v>
      </c>
      <c r="AT282" s="148">
        <f t="shared" si="116"/>
        <v>0</v>
      </c>
    </row>
    <row r="283" spans="1:46">
      <c r="A283" s="21">
        <f t="shared" si="102"/>
        <v>275</v>
      </c>
      <c r="B283" s="29"/>
      <c r="C283" s="61"/>
      <c r="D283" s="34">
        <f t="shared" si="94"/>
        <v>0</v>
      </c>
      <c r="E283" s="17"/>
      <c r="F283" s="19"/>
      <c r="G283" s="18"/>
      <c r="H283" s="18"/>
      <c r="I283" s="18"/>
      <c r="J283" s="18"/>
      <c r="K283" s="60">
        <f t="shared" si="95"/>
        <v>0</v>
      </c>
      <c r="L283" s="17"/>
      <c r="M283" s="20">
        <f>IF(U283=0,0,SUM($U$9:U283))</f>
        <v>0</v>
      </c>
      <c r="N283" s="18"/>
      <c r="O283" s="18"/>
      <c r="P283" s="18"/>
      <c r="Q283" s="137">
        <f t="shared" si="96"/>
        <v>0</v>
      </c>
      <c r="R283" s="137">
        <f t="shared" si="97"/>
        <v>0</v>
      </c>
      <c r="S283" s="122"/>
      <c r="T283" s="139">
        <f>IFERROR(VLOOKUP(E283,マスタ!$F$4:$H$19,3,0),0)</f>
        <v>0</v>
      </c>
      <c r="U283" s="139">
        <f>IFERROR(VLOOKUP(L283,マスタ!$J$4:$L$19,3,0),0)</f>
        <v>0</v>
      </c>
      <c r="V283" s="140">
        <f>IFERROR(VLOOKUP($B283,'相場&amp;ウオレット'!$A$4:$H$53,2,0),0)</f>
        <v>0</v>
      </c>
      <c r="W283" s="140">
        <f>IFERROR(VLOOKUP($B283,'相場&amp;ウオレット'!$A$4:$H$53,3,0),0)</f>
        <v>0</v>
      </c>
      <c r="X283" s="140">
        <f>IFERROR(VLOOKUP($B283,'相場&amp;ウオレット'!$A$4:$H$53,4,0),0)</f>
        <v>0</v>
      </c>
      <c r="Y283" s="140">
        <f>IFERROR(VLOOKUP($B283,'相場&amp;ウオレット'!$A$4:$H$53,5,0),0)</f>
        <v>0</v>
      </c>
      <c r="Z283" s="141" t="str">
        <f t="shared" si="98"/>
        <v>_</v>
      </c>
      <c r="AA283" s="142" t="str">
        <f t="shared" si="99"/>
        <v>_</v>
      </c>
      <c r="AB283" s="143">
        <f>IFERROR(IF(C283="両替",1,VLOOKUP(E283,マスタ!$F$4:$G$19,2,0)),0)</f>
        <v>0</v>
      </c>
      <c r="AC283" s="143">
        <f t="shared" si="103"/>
        <v>0</v>
      </c>
      <c r="AD283" s="143">
        <f t="shared" si="104"/>
        <v>0</v>
      </c>
      <c r="AE283" s="143">
        <f t="shared" si="105"/>
        <v>0</v>
      </c>
      <c r="AF283" s="143">
        <f t="shared" si="106"/>
        <v>0</v>
      </c>
      <c r="AG283" s="143">
        <f t="shared" si="107"/>
        <v>0</v>
      </c>
      <c r="AH283" s="143">
        <f t="shared" si="108"/>
        <v>0</v>
      </c>
      <c r="AI283" s="143">
        <f t="shared" si="100"/>
        <v>0</v>
      </c>
      <c r="AJ283" s="143">
        <f>IFERROR(VLOOKUP(F283,資産!$A$5:$G$10000,7,0),0)</f>
        <v>0</v>
      </c>
      <c r="AK283" s="142">
        <f>IF(C283="両替",1,IFERROR(VLOOKUP(L283,マスタ!$J$4:$L$19,2,0),0))</f>
        <v>0</v>
      </c>
      <c r="AL283" s="148">
        <f t="shared" si="109"/>
        <v>0</v>
      </c>
      <c r="AM283" s="148">
        <f t="shared" si="110"/>
        <v>0</v>
      </c>
      <c r="AN283" s="148">
        <f t="shared" si="111"/>
        <v>0</v>
      </c>
      <c r="AO283" s="148">
        <f t="shared" si="112"/>
        <v>0</v>
      </c>
      <c r="AP283" s="148">
        <f t="shared" si="113"/>
        <v>0</v>
      </c>
      <c r="AQ283" s="148">
        <f t="shared" si="114"/>
        <v>0</v>
      </c>
      <c r="AR283" s="148">
        <f t="shared" si="101"/>
        <v>0</v>
      </c>
      <c r="AS283" s="148">
        <f t="shared" si="115"/>
        <v>0</v>
      </c>
      <c r="AT283" s="148">
        <f t="shared" si="116"/>
        <v>0</v>
      </c>
    </row>
    <row r="284" spans="1:46">
      <c r="A284" s="21">
        <f t="shared" si="102"/>
        <v>276</v>
      </c>
      <c r="B284" s="29"/>
      <c r="C284" s="61"/>
      <c r="D284" s="34">
        <f t="shared" si="94"/>
        <v>0</v>
      </c>
      <c r="E284" s="17"/>
      <c r="F284" s="19"/>
      <c r="G284" s="18"/>
      <c r="H284" s="18"/>
      <c r="I284" s="18"/>
      <c r="J284" s="18"/>
      <c r="K284" s="60">
        <f t="shared" si="95"/>
        <v>0</v>
      </c>
      <c r="L284" s="17"/>
      <c r="M284" s="20">
        <f>IF(U284=0,0,SUM($U$9:U284))</f>
        <v>0</v>
      </c>
      <c r="N284" s="18"/>
      <c r="O284" s="18"/>
      <c r="P284" s="18"/>
      <c r="Q284" s="137">
        <f t="shared" si="96"/>
        <v>0</v>
      </c>
      <c r="R284" s="137">
        <f t="shared" si="97"/>
        <v>0</v>
      </c>
      <c r="S284" s="122"/>
      <c r="T284" s="139">
        <f>IFERROR(VLOOKUP(E284,マスタ!$F$4:$H$19,3,0),0)</f>
        <v>0</v>
      </c>
      <c r="U284" s="139">
        <f>IFERROR(VLOOKUP(L284,マスタ!$J$4:$L$19,3,0),0)</f>
        <v>0</v>
      </c>
      <c r="V284" s="140">
        <f>IFERROR(VLOOKUP($B284,'相場&amp;ウオレット'!$A$4:$H$53,2,0),0)</f>
        <v>0</v>
      </c>
      <c r="W284" s="140">
        <f>IFERROR(VLOOKUP($B284,'相場&amp;ウオレット'!$A$4:$H$53,3,0),0)</f>
        <v>0</v>
      </c>
      <c r="X284" s="140">
        <f>IFERROR(VLOOKUP($B284,'相場&amp;ウオレット'!$A$4:$H$53,4,0),0)</f>
        <v>0</v>
      </c>
      <c r="Y284" s="140">
        <f>IFERROR(VLOOKUP($B284,'相場&amp;ウオレット'!$A$4:$H$53,5,0),0)</f>
        <v>0</v>
      </c>
      <c r="Z284" s="141" t="str">
        <f t="shared" si="98"/>
        <v>_</v>
      </c>
      <c r="AA284" s="142" t="str">
        <f t="shared" si="99"/>
        <v>_</v>
      </c>
      <c r="AB284" s="143">
        <f>IFERROR(IF(C284="両替",1,VLOOKUP(E284,マスタ!$F$4:$G$19,2,0)),0)</f>
        <v>0</v>
      </c>
      <c r="AC284" s="143">
        <f t="shared" si="103"/>
        <v>0</v>
      </c>
      <c r="AD284" s="143">
        <f t="shared" si="104"/>
        <v>0</v>
      </c>
      <c r="AE284" s="143">
        <f t="shared" si="105"/>
        <v>0</v>
      </c>
      <c r="AF284" s="143">
        <f t="shared" si="106"/>
        <v>0</v>
      </c>
      <c r="AG284" s="143">
        <f t="shared" si="107"/>
        <v>0</v>
      </c>
      <c r="AH284" s="143">
        <f t="shared" si="108"/>
        <v>0</v>
      </c>
      <c r="AI284" s="143">
        <f t="shared" si="100"/>
        <v>0</v>
      </c>
      <c r="AJ284" s="143">
        <f>IFERROR(VLOOKUP(F284,資産!$A$5:$G$10000,7,0),0)</f>
        <v>0</v>
      </c>
      <c r="AK284" s="142">
        <f>IF(C284="両替",1,IFERROR(VLOOKUP(L284,マスタ!$J$4:$L$19,2,0),0))</f>
        <v>0</v>
      </c>
      <c r="AL284" s="148">
        <f t="shared" si="109"/>
        <v>0</v>
      </c>
      <c r="AM284" s="148">
        <f t="shared" si="110"/>
        <v>0</v>
      </c>
      <c r="AN284" s="148">
        <f t="shared" si="111"/>
        <v>0</v>
      </c>
      <c r="AO284" s="148">
        <f t="shared" si="112"/>
        <v>0</v>
      </c>
      <c r="AP284" s="148">
        <f t="shared" si="113"/>
        <v>0</v>
      </c>
      <c r="AQ284" s="148">
        <f t="shared" si="114"/>
        <v>0</v>
      </c>
      <c r="AR284" s="148">
        <f t="shared" si="101"/>
        <v>0</v>
      </c>
      <c r="AS284" s="148">
        <f t="shared" si="115"/>
        <v>0</v>
      </c>
      <c r="AT284" s="148">
        <f t="shared" si="116"/>
        <v>0</v>
      </c>
    </row>
    <row r="285" spans="1:46">
      <c r="A285" s="21">
        <f t="shared" si="102"/>
        <v>277</v>
      </c>
      <c r="B285" s="29"/>
      <c r="C285" s="61"/>
      <c r="D285" s="34">
        <f t="shared" si="94"/>
        <v>0</v>
      </c>
      <c r="E285" s="17"/>
      <c r="F285" s="19"/>
      <c r="G285" s="18"/>
      <c r="H285" s="18"/>
      <c r="I285" s="18"/>
      <c r="J285" s="18"/>
      <c r="K285" s="60">
        <f t="shared" si="95"/>
        <v>0</v>
      </c>
      <c r="L285" s="17"/>
      <c r="M285" s="20">
        <f>IF(U285=0,0,SUM($U$9:U285))</f>
        <v>0</v>
      </c>
      <c r="N285" s="18"/>
      <c r="O285" s="18"/>
      <c r="P285" s="18"/>
      <c r="Q285" s="137">
        <f t="shared" si="96"/>
        <v>0</v>
      </c>
      <c r="R285" s="137">
        <f t="shared" si="97"/>
        <v>0</v>
      </c>
      <c r="S285" s="122"/>
      <c r="T285" s="139">
        <f>IFERROR(VLOOKUP(E285,マスタ!$F$4:$H$19,3,0),0)</f>
        <v>0</v>
      </c>
      <c r="U285" s="139">
        <f>IFERROR(VLOOKUP(L285,マスタ!$J$4:$L$19,3,0),0)</f>
        <v>0</v>
      </c>
      <c r="V285" s="140">
        <f>IFERROR(VLOOKUP($B285,'相場&amp;ウオレット'!$A$4:$H$53,2,0),0)</f>
        <v>0</v>
      </c>
      <c r="W285" s="140">
        <f>IFERROR(VLOOKUP($B285,'相場&amp;ウオレット'!$A$4:$H$53,3,0),0)</f>
        <v>0</v>
      </c>
      <c r="X285" s="140">
        <f>IFERROR(VLOOKUP($B285,'相場&amp;ウオレット'!$A$4:$H$53,4,0),0)</f>
        <v>0</v>
      </c>
      <c r="Y285" s="140">
        <f>IFERROR(VLOOKUP($B285,'相場&amp;ウオレット'!$A$4:$H$53,5,0),0)</f>
        <v>0</v>
      </c>
      <c r="Z285" s="141" t="str">
        <f t="shared" si="98"/>
        <v>_</v>
      </c>
      <c r="AA285" s="142" t="str">
        <f t="shared" si="99"/>
        <v>_</v>
      </c>
      <c r="AB285" s="143">
        <f>IFERROR(IF(C285="両替",1,VLOOKUP(E285,マスタ!$F$4:$G$19,2,0)),0)</f>
        <v>0</v>
      </c>
      <c r="AC285" s="143">
        <f t="shared" si="103"/>
        <v>0</v>
      </c>
      <c r="AD285" s="143">
        <f t="shared" si="104"/>
        <v>0</v>
      </c>
      <c r="AE285" s="143">
        <f t="shared" si="105"/>
        <v>0</v>
      </c>
      <c r="AF285" s="143">
        <f t="shared" si="106"/>
        <v>0</v>
      </c>
      <c r="AG285" s="143">
        <f t="shared" si="107"/>
        <v>0</v>
      </c>
      <c r="AH285" s="143">
        <f t="shared" si="108"/>
        <v>0</v>
      </c>
      <c r="AI285" s="143">
        <f t="shared" si="100"/>
        <v>0</v>
      </c>
      <c r="AJ285" s="143">
        <f>IFERROR(VLOOKUP(F285,資産!$A$5:$G$10000,7,0),0)</f>
        <v>0</v>
      </c>
      <c r="AK285" s="142">
        <f>IF(C285="両替",1,IFERROR(VLOOKUP(L285,マスタ!$J$4:$L$19,2,0),0))</f>
        <v>0</v>
      </c>
      <c r="AL285" s="148">
        <f t="shared" si="109"/>
        <v>0</v>
      </c>
      <c r="AM285" s="148">
        <f t="shared" si="110"/>
        <v>0</v>
      </c>
      <c r="AN285" s="148">
        <f t="shared" si="111"/>
        <v>0</v>
      </c>
      <c r="AO285" s="148">
        <f t="shared" si="112"/>
        <v>0</v>
      </c>
      <c r="AP285" s="148">
        <f t="shared" si="113"/>
        <v>0</v>
      </c>
      <c r="AQ285" s="148">
        <f t="shared" si="114"/>
        <v>0</v>
      </c>
      <c r="AR285" s="148">
        <f t="shared" si="101"/>
        <v>0</v>
      </c>
      <c r="AS285" s="148">
        <f t="shared" si="115"/>
        <v>0</v>
      </c>
      <c r="AT285" s="148">
        <f t="shared" si="116"/>
        <v>0</v>
      </c>
    </row>
    <row r="286" spans="1:46">
      <c r="A286" s="21">
        <f t="shared" si="102"/>
        <v>278</v>
      </c>
      <c r="B286" s="29"/>
      <c r="C286" s="61"/>
      <c r="D286" s="34">
        <f t="shared" si="94"/>
        <v>0</v>
      </c>
      <c r="E286" s="17"/>
      <c r="F286" s="19"/>
      <c r="G286" s="18"/>
      <c r="H286" s="18"/>
      <c r="I286" s="18"/>
      <c r="J286" s="18"/>
      <c r="K286" s="60">
        <f t="shared" si="95"/>
        <v>0</v>
      </c>
      <c r="L286" s="17"/>
      <c r="M286" s="20">
        <f>IF(U286=0,0,SUM($U$9:U286))</f>
        <v>0</v>
      </c>
      <c r="N286" s="18"/>
      <c r="O286" s="18"/>
      <c r="P286" s="18"/>
      <c r="Q286" s="137">
        <f t="shared" si="96"/>
        <v>0</v>
      </c>
      <c r="R286" s="137">
        <f t="shared" si="97"/>
        <v>0</v>
      </c>
      <c r="S286" s="122"/>
      <c r="T286" s="139">
        <f>IFERROR(VLOOKUP(E286,マスタ!$F$4:$H$19,3,0),0)</f>
        <v>0</v>
      </c>
      <c r="U286" s="139">
        <f>IFERROR(VLOOKUP(L286,マスタ!$J$4:$L$19,3,0),0)</f>
        <v>0</v>
      </c>
      <c r="V286" s="140">
        <f>IFERROR(VLOOKUP($B286,'相場&amp;ウオレット'!$A$4:$H$53,2,0),0)</f>
        <v>0</v>
      </c>
      <c r="W286" s="140">
        <f>IFERROR(VLOOKUP($B286,'相場&amp;ウオレット'!$A$4:$H$53,3,0),0)</f>
        <v>0</v>
      </c>
      <c r="X286" s="140">
        <f>IFERROR(VLOOKUP($B286,'相場&amp;ウオレット'!$A$4:$H$53,4,0),0)</f>
        <v>0</v>
      </c>
      <c r="Y286" s="140">
        <f>IFERROR(VLOOKUP($B286,'相場&amp;ウオレット'!$A$4:$H$53,5,0),0)</f>
        <v>0</v>
      </c>
      <c r="Z286" s="141" t="str">
        <f t="shared" si="98"/>
        <v>_</v>
      </c>
      <c r="AA286" s="142" t="str">
        <f t="shared" si="99"/>
        <v>_</v>
      </c>
      <c r="AB286" s="143">
        <f>IFERROR(IF(C286="両替",1,VLOOKUP(E286,マスタ!$F$4:$G$19,2,0)),0)</f>
        <v>0</v>
      </c>
      <c r="AC286" s="143">
        <f t="shared" si="103"/>
        <v>0</v>
      </c>
      <c r="AD286" s="143">
        <f t="shared" si="104"/>
        <v>0</v>
      </c>
      <c r="AE286" s="143">
        <f t="shared" si="105"/>
        <v>0</v>
      </c>
      <c r="AF286" s="143">
        <f t="shared" si="106"/>
        <v>0</v>
      </c>
      <c r="AG286" s="143">
        <f t="shared" si="107"/>
        <v>0</v>
      </c>
      <c r="AH286" s="143">
        <f t="shared" si="108"/>
        <v>0</v>
      </c>
      <c r="AI286" s="143">
        <f t="shared" si="100"/>
        <v>0</v>
      </c>
      <c r="AJ286" s="143">
        <f>IFERROR(VLOOKUP(F286,資産!$A$5:$G$10000,7,0),0)</f>
        <v>0</v>
      </c>
      <c r="AK286" s="142">
        <f>IF(C286="両替",1,IFERROR(VLOOKUP(L286,マスタ!$J$4:$L$19,2,0),0))</f>
        <v>0</v>
      </c>
      <c r="AL286" s="148">
        <f t="shared" si="109"/>
        <v>0</v>
      </c>
      <c r="AM286" s="148">
        <f t="shared" si="110"/>
        <v>0</v>
      </c>
      <c r="AN286" s="148">
        <f t="shared" si="111"/>
        <v>0</v>
      </c>
      <c r="AO286" s="148">
        <f t="shared" si="112"/>
        <v>0</v>
      </c>
      <c r="AP286" s="148">
        <f t="shared" si="113"/>
        <v>0</v>
      </c>
      <c r="AQ286" s="148">
        <f t="shared" si="114"/>
        <v>0</v>
      </c>
      <c r="AR286" s="148">
        <f t="shared" si="101"/>
        <v>0</v>
      </c>
      <c r="AS286" s="148">
        <f t="shared" si="115"/>
        <v>0</v>
      </c>
      <c r="AT286" s="148">
        <f t="shared" si="116"/>
        <v>0</v>
      </c>
    </row>
    <row r="287" spans="1:46">
      <c r="A287" s="21">
        <f t="shared" si="102"/>
        <v>279</v>
      </c>
      <c r="B287" s="29"/>
      <c r="C287" s="61"/>
      <c r="D287" s="34">
        <f t="shared" si="94"/>
        <v>0</v>
      </c>
      <c r="E287" s="17"/>
      <c r="F287" s="19"/>
      <c r="G287" s="18"/>
      <c r="H287" s="18"/>
      <c r="I287" s="18"/>
      <c r="J287" s="18"/>
      <c r="K287" s="60">
        <f t="shared" si="95"/>
        <v>0</v>
      </c>
      <c r="L287" s="17"/>
      <c r="M287" s="20">
        <f>IF(U287=0,0,SUM($U$9:U287))</f>
        <v>0</v>
      </c>
      <c r="N287" s="18"/>
      <c r="O287" s="18"/>
      <c r="P287" s="18"/>
      <c r="Q287" s="137">
        <f t="shared" si="96"/>
        <v>0</v>
      </c>
      <c r="R287" s="137">
        <f t="shared" si="97"/>
        <v>0</v>
      </c>
      <c r="S287" s="122"/>
      <c r="T287" s="139">
        <f>IFERROR(VLOOKUP(E287,マスタ!$F$4:$H$19,3,0),0)</f>
        <v>0</v>
      </c>
      <c r="U287" s="139">
        <f>IFERROR(VLOOKUP(L287,マスタ!$J$4:$L$19,3,0),0)</f>
        <v>0</v>
      </c>
      <c r="V287" s="140">
        <f>IFERROR(VLOOKUP($B287,'相場&amp;ウオレット'!$A$4:$H$53,2,0),0)</f>
        <v>0</v>
      </c>
      <c r="W287" s="140">
        <f>IFERROR(VLOOKUP($B287,'相場&amp;ウオレット'!$A$4:$H$53,3,0),0)</f>
        <v>0</v>
      </c>
      <c r="X287" s="140">
        <f>IFERROR(VLOOKUP($B287,'相場&amp;ウオレット'!$A$4:$H$53,4,0),0)</f>
        <v>0</v>
      </c>
      <c r="Y287" s="140">
        <f>IFERROR(VLOOKUP($B287,'相場&amp;ウオレット'!$A$4:$H$53,5,0),0)</f>
        <v>0</v>
      </c>
      <c r="Z287" s="141" t="str">
        <f t="shared" si="98"/>
        <v>_</v>
      </c>
      <c r="AA287" s="142" t="str">
        <f t="shared" si="99"/>
        <v>_</v>
      </c>
      <c r="AB287" s="143">
        <f>IFERROR(IF(C287="両替",1,VLOOKUP(E287,マスタ!$F$4:$G$19,2,0)),0)</f>
        <v>0</v>
      </c>
      <c r="AC287" s="143">
        <f t="shared" si="103"/>
        <v>0</v>
      </c>
      <c r="AD287" s="143">
        <f t="shared" si="104"/>
        <v>0</v>
      </c>
      <c r="AE287" s="143">
        <f t="shared" si="105"/>
        <v>0</v>
      </c>
      <c r="AF287" s="143">
        <f t="shared" si="106"/>
        <v>0</v>
      </c>
      <c r="AG287" s="143">
        <f t="shared" si="107"/>
        <v>0</v>
      </c>
      <c r="AH287" s="143">
        <f t="shared" si="108"/>
        <v>0</v>
      </c>
      <c r="AI287" s="143">
        <f t="shared" si="100"/>
        <v>0</v>
      </c>
      <c r="AJ287" s="143">
        <f>IFERROR(VLOOKUP(F287,資産!$A$5:$G$10000,7,0),0)</f>
        <v>0</v>
      </c>
      <c r="AK287" s="142">
        <f>IF(C287="両替",1,IFERROR(VLOOKUP(L287,マスタ!$J$4:$L$19,2,0),0))</f>
        <v>0</v>
      </c>
      <c r="AL287" s="148">
        <f t="shared" si="109"/>
        <v>0</v>
      </c>
      <c r="AM287" s="148">
        <f t="shared" si="110"/>
        <v>0</v>
      </c>
      <c r="AN287" s="148">
        <f t="shared" si="111"/>
        <v>0</v>
      </c>
      <c r="AO287" s="148">
        <f t="shared" si="112"/>
        <v>0</v>
      </c>
      <c r="AP287" s="148">
        <f t="shared" si="113"/>
        <v>0</v>
      </c>
      <c r="AQ287" s="148">
        <f t="shared" si="114"/>
        <v>0</v>
      </c>
      <c r="AR287" s="148">
        <f t="shared" si="101"/>
        <v>0</v>
      </c>
      <c r="AS287" s="148">
        <f t="shared" si="115"/>
        <v>0</v>
      </c>
      <c r="AT287" s="148">
        <f t="shared" si="116"/>
        <v>0</v>
      </c>
    </row>
    <row r="288" spans="1:46">
      <c r="A288" s="21">
        <f t="shared" si="102"/>
        <v>280</v>
      </c>
      <c r="B288" s="29"/>
      <c r="C288" s="61"/>
      <c r="D288" s="34">
        <f t="shared" si="94"/>
        <v>0</v>
      </c>
      <c r="E288" s="17"/>
      <c r="F288" s="19"/>
      <c r="G288" s="18"/>
      <c r="H288" s="18"/>
      <c r="I288" s="18"/>
      <c r="J288" s="18"/>
      <c r="K288" s="60">
        <f t="shared" si="95"/>
        <v>0</v>
      </c>
      <c r="L288" s="17"/>
      <c r="M288" s="20">
        <f>IF(U288=0,0,SUM($U$9:U288))</f>
        <v>0</v>
      </c>
      <c r="N288" s="18"/>
      <c r="O288" s="18"/>
      <c r="P288" s="18"/>
      <c r="Q288" s="137">
        <f t="shared" si="96"/>
        <v>0</v>
      </c>
      <c r="R288" s="137">
        <f t="shared" si="97"/>
        <v>0</v>
      </c>
      <c r="S288" s="122"/>
      <c r="T288" s="139">
        <f>IFERROR(VLOOKUP(E288,マスタ!$F$4:$H$19,3,0),0)</f>
        <v>0</v>
      </c>
      <c r="U288" s="139">
        <f>IFERROR(VLOOKUP(L288,マスタ!$J$4:$L$19,3,0),0)</f>
        <v>0</v>
      </c>
      <c r="V288" s="140">
        <f>IFERROR(VLOOKUP($B288,'相場&amp;ウオレット'!$A$4:$H$53,2,0),0)</f>
        <v>0</v>
      </c>
      <c r="W288" s="140">
        <f>IFERROR(VLOOKUP($B288,'相場&amp;ウオレット'!$A$4:$H$53,3,0),0)</f>
        <v>0</v>
      </c>
      <c r="X288" s="140">
        <f>IFERROR(VLOOKUP($B288,'相場&amp;ウオレット'!$A$4:$H$53,4,0),0)</f>
        <v>0</v>
      </c>
      <c r="Y288" s="140">
        <f>IFERROR(VLOOKUP($B288,'相場&amp;ウオレット'!$A$4:$H$53,5,0),0)</f>
        <v>0</v>
      </c>
      <c r="Z288" s="141" t="str">
        <f t="shared" si="98"/>
        <v>_</v>
      </c>
      <c r="AA288" s="142" t="str">
        <f t="shared" si="99"/>
        <v>_</v>
      </c>
      <c r="AB288" s="143">
        <f>IFERROR(IF(C288="両替",1,VLOOKUP(E288,マスタ!$F$4:$G$19,2,0)),0)</f>
        <v>0</v>
      </c>
      <c r="AC288" s="143">
        <f t="shared" si="103"/>
        <v>0</v>
      </c>
      <c r="AD288" s="143">
        <f t="shared" si="104"/>
        <v>0</v>
      </c>
      <c r="AE288" s="143">
        <f t="shared" si="105"/>
        <v>0</v>
      </c>
      <c r="AF288" s="143">
        <f t="shared" si="106"/>
        <v>0</v>
      </c>
      <c r="AG288" s="143">
        <f t="shared" si="107"/>
        <v>0</v>
      </c>
      <c r="AH288" s="143">
        <f t="shared" si="108"/>
        <v>0</v>
      </c>
      <c r="AI288" s="143">
        <f t="shared" si="100"/>
        <v>0</v>
      </c>
      <c r="AJ288" s="143">
        <f>IFERROR(VLOOKUP(F288,資産!$A$5:$G$10000,7,0),0)</f>
        <v>0</v>
      </c>
      <c r="AK288" s="142">
        <f>IF(C288="両替",1,IFERROR(VLOOKUP(L288,マスタ!$J$4:$L$19,2,0),0))</f>
        <v>0</v>
      </c>
      <c r="AL288" s="148">
        <f t="shared" si="109"/>
        <v>0</v>
      </c>
      <c r="AM288" s="148">
        <f t="shared" si="110"/>
        <v>0</v>
      </c>
      <c r="AN288" s="148">
        <f t="shared" si="111"/>
        <v>0</v>
      </c>
      <c r="AO288" s="148">
        <f t="shared" si="112"/>
        <v>0</v>
      </c>
      <c r="AP288" s="148">
        <f t="shared" si="113"/>
        <v>0</v>
      </c>
      <c r="AQ288" s="148">
        <f t="shared" si="114"/>
        <v>0</v>
      </c>
      <c r="AR288" s="148">
        <f t="shared" si="101"/>
        <v>0</v>
      </c>
      <c r="AS288" s="148">
        <f t="shared" si="115"/>
        <v>0</v>
      </c>
      <c r="AT288" s="148">
        <f t="shared" si="116"/>
        <v>0</v>
      </c>
    </row>
    <row r="289" spans="1:46">
      <c r="A289" s="21">
        <f t="shared" si="102"/>
        <v>281</v>
      </c>
      <c r="B289" s="29"/>
      <c r="C289" s="61"/>
      <c r="D289" s="34">
        <f t="shared" si="94"/>
        <v>0</v>
      </c>
      <c r="E289" s="17"/>
      <c r="F289" s="19"/>
      <c r="G289" s="18"/>
      <c r="H289" s="18"/>
      <c r="I289" s="18"/>
      <c r="J289" s="18"/>
      <c r="K289" s="60">
        <f t="shared" si="95"/>
        <v>0</v>
      </c>
      <c r="L289" s="17"/>
      <c r="M289" s="20">
        <f>IF(U289=0,0,SUM($U$9:U289))</f>
        <v>0</v>
      </c>
      <c r="N289" s="18"/>
      <c r="O289" s="18"/>
      <c r="P289" s="18"/>
      <c r="Q289" s="137">
        <f t="shared" si="96"/>
        <v>0</v>
      </c>
      <c r="R289" s="137">
        <f t="shared" si="97"/>
        <v>0</v>
      </c>
      <c r="S289" s="122"/>
      <c r="T289" s="139">
        <f>IFERROR(VLOOKUP(E289,マスタ!$F$4:$H$19,3,0),0)</f>
        <v>0</v>
      </c>
      <c r="U289" s="139">
        <f>IFERROR(VLOOKUP(L289,マスタ!$J$4:$L$19,3,0),0)</f>
        <v>0</v>
      </c>
      <c r="V289" s="140">
        <f>IFERROR(VLOOKUP($B289,'相場&amp;ウオレット'!$A$4:$H$53,2,0),0)</f>
        <v>0</v>
      </c>
      <c r="W289" s="140">
        <f>IFERROR(VLOOKUP($B289,'相場&amp;ウオレット'!$A$4:$H$53,3,0),0)</f>
        <v>0</v>
      </c>
      <c r="X289" s="140">
        <f>IFERROR(VLOOKUP($B289,'相場&amp;ウオレット'!$A$4:$H$53,4,0),0)</f>
        <v>0</v>
      </c>
      <c r="Y289" s="140">
        <f>IFERROR(VLOOKUP($B289,'相場&amp;ウオレット'!$A$4:$H$53,5,0),0)</f>
        <v>0</v>
      </c>
      <c r="Z289" s="141" t="str">
        <f t="shared" si="98"/>
        <v>_</v>
      </c>
      <c r="AA289" s="142" t="str">
        <f t="shared" si="99"/>
        <v>_</v>
      </c>
      <c r="AB289" s="143">
        <f>IFERROR(IF(C289="両替",1,VLOOKUP(E289,マスタ!$F$4:$G$19,2,0)),0)</f>
        <v>0</v>
      </c>
      <c r="AC289" s="143">
        <f t="shared" si="103"/>
        <v>0</v>
      </c>
      <c r="AD289" s="143">
        <f t="shared" si="104"/>
        <v>0</v>
      </c>
      <c r="AE289" s="143">
        <f t="shared" si="105"/>
        <v>0</v>
      </c>
      <c r="AF289" s="143">
        <f t="shared" si="106"/>
        <v>0</v>
      </c>
      <c r="AG289" s="143">
        <f t="shared" si="107"/>
        <v>0</v>
      </c>
      <c r="AH289" s="143">
        <f t="shared" si="108"/>
        <v>0</v>
      </c>
      <c r="AI289" s="143">
        <f t="shared" si="100"/>
        <v>0</v>
      </c>
      <c r="AJ289" s="143">
        <f>IFERROR(VLOOKUP(F289,資産!$A$5:$G$10000,7,0),0)</f>
        <v>0</v>
      </c>
      <c r="AK289" s="142">
        <f>IF(C289="両替",1,IFERROR(VLOOKUP(L289,マスタ!$J$4:$L$19,2,0),0))</f>
        <v>0</v>
      </c>
      <c r="AL289" s="148">
        <f t="shared" si="109"/>
        <v>0</v>
      </c>
      <c r="AM289" s="148">
        <f t="shared" si="110"/>
        <v>0</v>
      </c>
      <c r="AN289" s="148">
        <f t="shared" si="111"/>
        <v>0</v>
      </c>
      <c r="AO289" s="148">
        <f t="shared" si="112"/>
        <v>0</v>
      </c>
      <c r="AP289" s="148">
        <f t="shared" si="113"/>
        <v>0</v>
      </c>
      <c r="AQ289" s="148">
        <f t="shared" si="114"/>
        <v>0</v>
      </c>
      <c r="AR289" s="148">
        <f t="shared" si="101"/>
        <v>0</v>
      </c>
      <c r="AS289" s="148">
        <f t="shared" si="115"/>
        <v>0</v>
      </c>
      <c r="AT289" s="148">
        <f t="shared" si="116"/>
        <v>0</v>
      </c>
    </row>
    <row r="290" spans="1:46">
      <c r="A290" s="21">
        <f t="shared" si="102"/>
        <v>282</v>
      </c>
      <c r="B290" s="29"/>
      <c r="C290" s="61"/>
      <c r="D290" s="34">
        <f t="shared" si="94"/>
        <v>0</v>
      </c>
      <c r="E290" s="17"/>
      <c r="F290" s="19"/>
      <c r="G290" s="18"/>
      <c r="H290" s="18"/>
      <c r="I290" s="18"/>
      <c r="J290" s="18"/>
      <c r="K290" s="60">
        <f t="shared" si="95"/>
        <v>0</v>
      </c>
      <c r="L290" s="17"/>
      <c r="M290" s="20">
        <f>IF(U290=0,0,SUM($U$9:U290))</f>
        <v>0</v>
      </c>
      <c r="N290" s="18"/>
      <c r="O290" s="18"/>
      <c r="P290" s="18"/>
      <c r="Q290" s="137">
        <f t="shared" si="96"/>
        <v>0</v>
      </c>
      <c r="R290" s="137">
        <f t="shared" si="97"/>
        <v>0</v>
      </c>
      <c r="S290" s="122"/>
      <c r="T290" s="139">
        <f>IFERROR(VLOOKUP(E290,マスタ!$F$4:$H$19,3,0),0)</f>
        <v>0</v>
      </c>
      <c r="U290" s="139">
        <f>IFERROR(VLOOKUP(L290,マスタ!$J$4:$L$19,3,0),0)</f>
        <v>0</v>
      </c>
      <c r="V290" s="140">
        <f>IFERROR(VLOOKUP($B290,'相場&amp;ウオレット'!$A$4:$H$53,2,0),0)</f>
        <v>0</v>
      </c>
      <c r="W290" s="140">
        <f>IFERROR(VLOOKUP($B290,'相場&amp;ウオレット'!$A$4:$H$53,3,0),0)</f>
        <v>0</v>
      </c>
      <c r="X290" s="140">
        <f>IFERROR(VLOOKUP($B290,'相場&amp;ウオレット'!$A$4:$H$53,4,0),0)</f>
        <v>0</v>
      </c>
      <c r="Y290" s="140">
        <f>IFERROR(VLOOKUP($B290,'相場&amp;ウオレット'!$A$4:$H$53,5,0),0)</f>
        <v>0</v>
      </c>
      <c r="Z290" s="141" t="str">
        <f t="shared" si="98"/>
        <v>_</v>
      </c>
      <c r="AA290" s="142" t="str">
        <f t="shared" si="99"/>
        <v>_</v>
      </c>
      <c r="AB290" s="143">
        <f>IFERROR(IF(C290="両替",1,VLOOKUP(E290,マスタ!$F$4:$G$19,2,0)),0)</f>
        <v>0</v>
      </c>
      <c r="AC290" s="143">
        <f t="shared" si="103"/>
        <v>0</v>
      </c>
      <c r="AD290" s="143">
        <f t="shared" si="104"/>
        <v>0</v>
      </c>
      <c r="AE290" s="143">
        <f t="shared" si="105"/>
        <v>0</v>
      </c>
      <c r="AF290" s="143">
        <f t="shared" si="106"/>
        <v>0</v>
      </c>
      <c r="AG290" s="143">
        <f t="shared" si="107"/>
        <v>0</v>
      </c>
      <c r="AH290" s="143">
        <f t="shared" si="108"/>
        <v>0</v>
      </c>
      <c r="AI290" s="143">
        <f t="shared" si="100"/>
        <v>0</v>
      </c>
      <c r="AJ290" s="143">
        <f>IFERROR(VLOOKUP(F290,資産!$A$5:$G$10000,7,0),0)</f>
        <v>0</v>
      </c>
      <c r="AK290" s="142">
        <f>IF(C290="両替",1,IFERROR(VLOOKUP(L290,マスタ!$J$4:$L$19,2,0),0))</f>
        <v>0</v>
      </c>
      <c r="AL290" s="148">
        <f t="shared" si="109"/>
        <v>0</v>
      </c>
      <c r="AM290" s="148">
        <f t="shared" si="110"/>
        <v>0</v>
      </c>
      <c r="AN290" s="148">
        <f t="shared" si="111"/>
        <v>0</v>
      </c>
      <c r="AO290" s="148">
        <f t="shared" si="112"/>
        <v>0</v>
      </c>
      <c r="AP290" s="148">
        <f t="shared" si="113"/>
        <v>0</v>
      </c>
      <c r="AQ290" s="148">
        <f t="shared" si="114"/>
        <v>0</v>
      </c>
      <c r="AR290" s="148">
        <f t="shared" si="101"/>
        <v>0</v>
      </c>
      <c r="AS290" s="148">
        <f t="shared" si="115"/>
        <v>0</v>
      </c>
      <c r="AT290" s="148">
        <f t="shared" si="116"/>
        <v>0</v>
      </c>
    </row>
    <row r="291" spans="1:46">
      <c r="A291" s="21">
        <f t="shared" si="102"/>
        <v>283</v>
      </c>
      <c r="B291" s="29"/>
      <c r="C291" s="61"/>
      <c r="D291" s="34">
        <f t="shared" si="94"/>
        <v>0</v>
      </c>
      <c r="E291" s="17"/>
      <c r="F291" s="19"/>
      <c r="G291" s="18"/>
      <c r="H291" s="18"/>
      <c r="I291" s="18"/>
      <c r="J291" s="18"/>
      <c r="K291" s="60">
        <f t="shared" si="95"/>
        <v>0</v>
      </c>
      <c r="L291" s="17"/>
      <c r="M291" s="20">
        <f>IF(U291=0,0,SUM($U$9:U291))</f>
        <v>0</v>
      </c>
      <c r="N291" s="18"/>
      <c r="O291" s="18"/>
      <c r="P291" s="18"/>
      <c r="Q291" s="137">
        <f t="shared" si="96"/>
        <v>0</v>
      </c>
      <c r="R291" s="137">
        <f t="shared" si="97"/>
        <v>0</v>
      </c>
      <c r="S291" s="122"/>
      <c r="T291" s="139">
        <f>IFERROR(VLOOKUP(E291,マスタ!$F$4:$H$19,3,0),0)</f>
        <v>0</v>
      </c>
      <c r="U291" s="139">
        <f>IFERROR(VLOOKUP(L291,マスタ!$J$4:$L$19,3,0),0)</f>
        <v>0</v>
      </c>
      <c r="V291" s="140">
        <f>IFERROR(VLOOKUP($B291,'相場&amp;ウオレット'!$A$4:$H$53,2,0),0)</f>
        <v>0</v>
      </c>
      <c r="W291" s="140">
        <f>IFERROR(VLOOKUP($B291,'相場&amp;ウオレット'!$A$4:$H$53,3,0),0)</f>
        <v>0</v>
      </c>
      <c r="X291" s="140">
        <f>IFERROR(VLOOKUP($B291,'相場&amp;ウオレット'!$A$4:$H$53,4,0),0)</f>
        <v>0</v>
      </c>
      <c r="Y291" s="140">
        <f>IFERROR(VLOOKUP($B291,'相場&amp;ウオレット'!$A$4:$H$53,5,0),0)</f>
        <v>0</v>
      </c>
      <c r="Z291" s="141" t="str">
        <f t="shared" si="98"/>
        <v>_</v>
      </c>
      <c r="AA291" s="142" t="str">
        <f t="shared" si="99"/>
        <v>_</v>
      </c>
      <c r="AB291" s="143">
        <f>IFERROR(IF(C291="両替",1,VLOOKUP(E291,マスタ!$F$4:$G$19,2,0)),0)</f>
        <v>0</v>
      </c>
      <c r="AC291" s="143">
        <f t="shared" si="103"/>
        <v>0</v>
      </c>
      <c r="AD291" s="143">
        <f t="shared" si="104"/>
        <v>0</v>
      </c>
      <c r="AE291" s="143">
        <f t="shared" si="105"/>
        <v>0</v>
      </c>
      <c r="AF291" s="143">
        <f t="shared" si="106"/>
        <v>0</v>
      </c>
      <c r="AG291" s="143">
        <f t="shared" si="107"/>
        <v>0</v>
      </c>
      <c r="AH291" s="143">
        <f t="shared" si="108"/>
        <v>0</v>
      </c>
      <c r="AI291" s="143">
        <f t="shared" si="100"/>
        <v>0</v>
      </c>
      <c r="AJ291" s="143">
        <f>IFERROR(VLOOKUP(F291,資産!$A$5:$G$10000,7,0),0)</f>
        <v>0</v>
      </c>
      <c r="AK291" s="142">
        <f>IF(C291="両替",1,IFERROR(VLOOKUP(L291,マスタ!$J$4:$L$19,2,0),0))</f>
        <v>0</v>
      </c>
      <c r="AL291" s="148">
        <f t="shared" si="109"/>
        <v>0</v>
      </c>
      <c r="AM291" s="148">
        <f t="shared" si="110"/>
        <v>0</v>
      </c>
      <c r="AN291" s="148">
        <f t="shared" si="111"/>
        <v>0</v>
      </c>
      <c r="AO291" s="148">
        <f t="shared" si="112"/>
        <v>0</v>
      </c>
      <c r="AP291" s="148">
        <f t="shared" si="113"/>
        <v>0</v>
      </c>
      <c r="AQ291" s="148">
        <f t="shared" si="114"/>
        <v>0</v>
      </c>
      <c r="AR291" s="148">
        <f t="shared" si="101"/>
        <v>0</v>
      </c>
      <c r="AS291" s="148">
        <f t="shared" si="115"/>
        <v>0</v>
      </c>
      <c r="AT291" s="148">
        <f t="shared" si="116"/>
        <v>0</v>
      </c>
    </row>
    <row r="292" spans="1:46">
      <c r="A292" s="21">
        <f t="shared" si="102"/>
        <v>284</v>
      </c>
      <c r="B292" s="29"/>
      <c r="C292" s="61"/>
      <c r="D292" s="34">
        <f t="shared" si="94"/>
        <v>0</v>
      </c>
      <c r="E292" s="17"/>
      <c r="F292" s="19"/>
      <c r="G292" s="18"/>
      <c r="H292" s="18"/>
      <c r="I292" s="18"/>
      <c r="J292" s="18"/>
      <c r="K292" s="60">
        <f t="shared" si="95"/>
        <v>0</v>
      </c>
      <c r="L292" s="17"/>
      <c r="M292" s="20">
        <f>IF(U292=0,0,SUM($U$9:U292))</f>
        <v>0</v>
      </c>
      <c r="N292" s="18"/>
      <c r="O292" s="18"/>
      <c r="P292" s="18"/>
      <c r="Q292" s="137">
        <f t="shared" si="96"/>
        <v>0</v>
      </c>
      <c r="R292" s="137">
        <f t="shared" si="97"/>
        <v>0</v>
      </c>
      <c r="S292" s="122"/>
      <c r="T292" s="139">
        <f>IFERROR(VLOOKUP(E292,マスタ!$F$4:$H$19,3,0),0)</f>
        <v>0</v>
      </c>
      <c r="U292" s="139">
        <f>IFERROR(VLOOKUP(L292,マスタ!$J$4:$L$19,3,0),0)</f>
        <v>0</v>
      </c>
      <c r="V292" s="140">
        <f>IFERROR(VLOOKUP($B292,'相場&amp;ウオレット'!$A$4:$H$53,2,0),0)</f>
        <v>0</v>
      </c>
      <c r="W292" s="140">
        <f>IFERROR(VLOOKUP($B292,'相場&amp;ウオレット'!$A$4:$H$53,3,0),0)</f>
        <v>0</v>
      </c>
      <c r="X292" s="140">
        <f>IFERROR(VLOOKUP($B292,'相場&amp;ウオレット'!$A$4:$H$53,4,0),0)</f>
        <v>0</v>
      </c>
      <c r="Y292" s="140">
        <f>IFERROR(VLOOKUP($B292,'相場&amp;ウオレット'!$A$4:$H$53,5,0),0)</f>
        <v>0</v>
      </c>
      <c r="Z292" s="141" t="str">
        <f t="shared" si="98"/>
        <v>_</v>
      </c>
      <c r="AA292" s="142" t="str">
        <f t="shared" si="99"/>
        <v>_</v>
      </c>
      <c r="AB292" s="143">
        <f>IFERROR(IF(C292="両替",1,VLOOKUP(E292,マスタ!$F$4:$G$19,2,0)),0)</f>
        <v>0</v>
      </c>
      <c r="AC292" s="143">
        <f t="shared" si="103"/>
        <v>0</v>
      </c>
      <c r="AD292" s="143">
        <f t="shared" si="104"/>
        <v>0</v>
      </c>
      <c r="AE292" s="143">
        <f t="shared" si="105"/>
        <v>0</v>
      </c>
      <c r="AF292" s="143">
        <f t="shared" si="106"/>
        <v>0</v>
      </c>
      <c r="AG292" s="143">
        <f t="shared" si="107"/>
        <v>0</v>
      </c>
      <c r="AH292" s="143">
        <f t="shared" si="108"/>
        <v>0</v>
      </c>
      <c r="AI292" s="143">
        <f t="shared" si="100"/>
        <v>0</v>
      </c>
      <c r="AJ292" s="143">
        <f>IFERROR(VLOOKUP(F292,資産!$A$5:$G$10000,7,0),0)</f>
        <v>0</v>
      </c>
      <c r="AK292" s="142">
        <f>IF(C292="両替",1,IFERROR(VLOOKUP(L292,マスタ!$J$4:$L$19,2,0),0))</f>
        <v>0</v>
      </c>
      <c r="AL292" s="148">
        <f t="shared" si="109"/>
        <v>0</v>
      </c>
      <c r="AM292" s="148">
        <f t="shared" si="110"/>
        <v>0</v>
      </c>
      <c r="AN292" s="148">
        <f t="shared" si="111"/>
        <v>0</v>
      </c>
      <c r="AO292" s="148">
        <f t="shared" si="112"/>
        <v>0</v>
      </c>
      <c r="AP292" s="148">
        <f t="shared" si="113"/>
        <v>0</v>
      </c>
      <c r="AQ292" s="148">
        <f t="shared" si="114"/>
        <v>0</v>
      </c>
      <c r="AR292" s="148">
        <f t="shared" si="101"/>
        <v>0</v>
      </c>
      <c r="AS292" s="148">
        <f t="shared" si="115"/>
        <v>0</v>
      </c>
      <c r="AT292" s="148">
        <f t="shared" si="116"/>
        <v>0</v>
      </c>
    </row>
    <row r="293" spans="1:46">
      <c r="A293" s="21">
        <f t="shared" si="102"/>
        <v>285</v>
      </c>
      <c r="B293" s="29"/>
      <c r="C293" s="61"/>
      <c r="D293" s="34">
        <f t="shared" si="94"/>
        <v>0</v>
      </c>
      <c r="E293" s="17"/>
      <c r="F293" s="19"/>
      <c r="G293" s="18"/>
      <c r="H293" s="18"/>
      <c r="I293" s="18"/>
      <c r="J293" s="18"/>
      <c r="K293" s="60">
        <f t="shared" si="95"/>
        <v>0</v>
      </c>
      <c r="L293" s="17"/>
      <c r="M293" s="20">
        <f>IF(U293=0,0,SUM($U$9:U293))</f>
        <v>0</v>
      </c>
      <c r="N293" s="18"/>
      <c r="O293" s="18"/>
      <c r="P293" s="18"/>
      <c r="Q293" s="137">
        <f t="shared" si="96"/>
        <v>0</v>
      </c>
      <c r="R293" s="137">
        <f t="shared" si="97"/>
        <v>0</v>
      </c>
      <c r="S293" s="122"/>
      <c r="T293" s="139">
        <f>IFERROR(VLOOKUP(E293,マスタ!$F$4:$H$19,3,0),0)</f>
        <v>0</v>
      </c>
      <c r="U293" s="139">
        <f>IFERROR(VLOOKUP(L293,マスタ!$J$4:$L$19,3,0),0)</f>
        <v>0</v>
      </c>
      <c r="V293" s="140">
        <f>IFERROR(VLOOKUP($B293,'相場&amp;ウオレット'!$A$4:$H$53,2,0),0)</f>
        <v>0</v>
      </c>
      <c r="W293" s="140">
        <f>IFERROR(VLOOKUP($B293,'相場&amp;ウオレット'!$A$4:$H$53,3,0),0)</f>
        <v>0</v>
      </c>
      <c r="X293" s="140">
        <f>IFERROR(VLOOKUP($B293,'相場&amp;ウオレット'!$A$4:$H$53,4,0),0)</f>
        <v>0</v>
      </c>
      <c r="Y293" s="140">
        <f>IFERROR(VLOOKUP($B293,'相場&amp;ウオレット'!$A$4:$H$53,5,0),0)</f>
        <v>0</v>
      </c>
      <c r="Z293" s="141" t="str">
        <f t="shared" si="98"/>
        <v>_</v>
      </c>
      <c r="AA293" s="142" t="str">
        <f t="shared" si="99"/>
        <v>_</v>
      </c>
      <c r="AB293" s="143">
        <f>IFERROR(IF(C293="両替",1,VLOOKUP(E293,マスタ!$F$4:$G$19,2,0)),0)</f>
        <v>0</v>
      </c>
      <c r="AC293" s="143">
        <f t="shared" si="103"/>
        <v>0</v>
      </c>
      <c r="AD293" s="143">
        <f t="shared" si="104"/>
        <v>0</v>
      </c>
      <c r="AE293" s="143">
        <f t="shared" si="105"/>
        <v>0</v>
      </c>
      <c r="AF293" s="143">
        <f t="shared" si="106"/>
        <v>0</v>
      </c>
      <c r="AG293" s="143">
        <f t="shared" si="107"/>
        <v>0</v>
      </c>
      <c r="AH293" s="143">
        <f t="shared" si="108"/>
        <v>0</v>
      </c>
      <c r="AI293" s="143">
        <f t="shared" si="100"/>
        <v>0</v>
      </c>
      <c r="AJ293" s="143">
        <f>IFERROR(VLOOKUP(F293,資産!$A$5:$G$10000,7,0),0)</f>
        <v>0</v>
      </c>
      <c r="AK293" s="142">
        <f>IF(C293="両替",1,IFERROR(VLOOKUP(L293,マスタ!$J$4:$L$19,2,0),0))</f>
        <v>0</v>
      </c>
      <c r="AL293" s="148">
        <f t="shared" si="109"/>
        <v>0</v>
      </c>
      <c r="AM293" s="148">
        <f t="shared" si="110"/>
        <v>0</v>
      </c>
      <c r="AN293" s="148">
        <f t="shared" si="111"/>
        <v>0</v>
      </c>
      <c r="AO293" s="148">
        <f t="shared" si="112"/>
        <v>0</v>
      </c>
      <c r="AP293" s="148">
        <f t="shared" si="113"/>
        <v>0</v>
      </c>
      <c r="AQ293" s="148">
        <f t="shared" si="114"/>
        <v>0</v>
      </c>
      <c r="AR293" s="148">
        <f t="shared" si="101"/>
        <v>0</v>
      </c>
      <c r="AS293" s="148">
        <f t="shared" si="115"/>
        <v>0</v>
      </c>
      <c r="AT293" s="148">
        <f t="shared" si="116"/>
        <v>0</v>
      </c>
    </row>
    <row r="294" spans="1:46">
      <c r="A294" s="21">
        <f t="shared" si="102"/>
        <v>286</v>
      </c>
      <c r="B294" s="29"/>
      <c r="C294" s="61"/>
      <c r="D294" s="34">
        <f t="shared" si="94"/>
        <v>0</v>
      </c>
      <c r="E294" s="17"/>
      <c r="F294" s="19"/>
      <c r="G294" s="18"/>
      <c r="H294" s="18"/>
      <c r="I294" s="18"/>
      <c r="J294" s="18"/>
      <c r="K294" s="60">
        <f t="shared" si="95"/>
        <v>0</v>
      </c>
      <c r="L294" s="17"/>
      <c r="M294" s="20">
        <f>IF(U294=0,0,SUM($U$9:U294))</f>
        <v>0</v>
      </c>
      <c r="N294" s="18"/>
      <c r="O294" s="18"/>
      <c r="P294" s="18"/>
      <c r="Q294" s="137">
        <f t="shared" si="96"/>
        <v>0</v>
      </c>
      <c r="R294" s="137">
        <f t="shared" si="97"/>
        <v>0</v>
      </c>
      <c r="S294" s="122"/>
      <c r="T294" s="139">
        <f>IFERROR(VLOOKUP(E294,マスタ!$F$4:$H$19,3,0),0)</f>
        <v>0</v>
      </c>
      <c r="U294" s="139">
        <f>IFERROR(VLOOKUP(L294,マスタ!$J$4:$L$19,3,0),0)</f>
        <v>0</v>
      </c>
      <c r="V294" s="140">
        <f>IFERROR(VLOOKUP($B294,'相場&amp;ウオレット'!$A$4:$H$53,2,0),0)</f>
        <v>0</v>
      </c>
      <c r="W294" s="140">
        <f>IFERROR(VLOOKUP($B294,'相場&amp;ウオレット'!$A$4:$H$53,3,0),0)</f>
        <v>0</v>
      </c>
      <c r="X294" s="140">
        <f>IFERROR(VLOOKUP($B294,'相場&amp;ウオレット'!$A$4:$H$53,4,0),0)</f>
        <v>0</v>
      </c>
      <c r="Y294" s="140">
        <f>IFERROR(VLOOKUP($B294,'相場&amp;ウオレット'!$A$4:$H$53,5,0),0)</f>
        <v>0</v>
      </c>
      <c r="Z294" s="141" t="str">
        <f t="shared" si="98"/>
        <v>_</v>
      </c>
      <c r="AA294" s="142" t="str">
        <f t="shared" si="99"/>
        <v>_</v>
      </c>
      <c r="AB294" s="143">
        <f>IFERROR(IF(C294="両替",1,VLOOKUP(E294,マスタ!$F$4:$G$19,2,0)),0)</f>
        <v>0</v>
      </c>
      <c r="AC294" s="143">
        <f t="shared" si="103"/>
        <v>0</v>
      </c>
      <c r="AD294" s="143">
        <f t="shared" si="104"/>
        <v>0</v>
      </c>
      <c r="AE294" s="143">
        <f t="shared" si="105"/>
        <v>0</v>
      </c>
      <c r="AF294" s="143">
        <f t="shared" si="106"/>
        <v>0</v>
      </c>
      <c r="AG294" s="143">
        <f t="shared" si="107"/>
        <v>0</v>
      </c>
      <c r="AH294" s="143">
        <f t="shared" si="108"/>
        <v>0</v>
      </c>
      <c r="AI294" s="143">
        <f t="shared" si="100"/>
        <v>0</v>
      </c>
      <c r="AJ294" s="143">
        <f>IFERROR(VLOOKUP(F294,資産!$A$5:$G$10000,7,0),0)</f>
        <v>0</v>
      </c>
      <c r="AK294" s="142">
        <f>IF(C294="両替",1,IFERROR(VLOOKUP(L294,マスタ!$J$4:$L$19,2,0),0))</f>
        <v>0</v>
      </c>
      <c r="AL294" s="148">
        <f t="shared" si="109"/>
        <v>0</v>
      </c>
      <c r="AM294" s="148">
        <f t="shared" si="110"/>
        <v>0</v>
      </c>
      <c r="AN294" s="148">
        <f t="shared" si="111"/>
        <v>0</v>
      </c>
      <c r="AO294" s="148">
        <f t="shared" si="112"/>
        <v>0</v>
      </c>
      <c r="AP294" s="148">
        <f t="shared" si="113"/>
        <v>0</v>
      </c>
      <c r="AQ294" s="148">
        <f t="shared" si="114"/>
        <v>0</v>
      </c>
      <c r="AR294" s="148">
        <f t="shared" si="101"/>
        <v>0</v>
      </c>
      <c r="AS294" s="148">
        <f t="shared" si="115"/>
        <v>0</v>
      </c>
      <c r="AT294" s="148">
        <f t="shared" si="116"/>
        <v>0</v>
      </c>
    </row>
    <row r="295" spans="1:46">
      <c r="A295" s="21">
        <f t="shared" si="102"/>
        <v>287</v>
      </c>
      <c r="B295" s="29"/>
      <c r="C295" s="61"/>
      <c r="D295" s="34">
        <f t="shared" si="94"/>
        <v>0</v>
      </c>
      <c r="E295" s="17"/>
      <c r="F295" s="19"/>
      <c r="G295" s="18"/>
      <c r="H295" s="18"/>
      <c r="I295" s="18"/>
      <c r="J295" s="18"/>
      <c r="K295" s="60">
        <f t="shared" si="95"/>
        <v>0</v>
      </c>
      <c r="L295" s="17"/>
      <c r="M295" s="20">
        <f>IF(U295=0,0,SUM($U$9:U295))</f>
        <v>0</v>
      </c>
      <c r="N295" s="18"/>
      <c r="O295" s="18"/>
      <c r="P295" s="18"/>
      <c r="Q295" s="137">
        <f t="shared" si="96"/>
        <v>0</v>
      </c>
      <c r="R295" s="137">
        <f t="shared" si="97"/>
        <v>0</v>
      </c>
      <c r="S295" s="122"/>
      <c r="T295" s="139">
        <f>IFERROR(VLOOKUP(E295,マスタ!$F$4:$H$19,3,0),0)</f>
        <v>0</v>
      </c>
      <c r="U295" s="139">
        <f>IFERROR(VLOOKUP(L295,マスタ!$J$4:$L$19,3,0),0)</f>
        <v>0</v>
      </c>
      <c r="V295" s="140">
        <f>IFERROR(VLOOKUP($B295,'相場&amp;ウオレット'!$A$4:$H$53,2,0),0)</f>
        <v>0</v>
      </c>
      <c r="W295" s="140">
        <f>IFERROR(VLOOKUP($B295,'相場&amp;ウオレット'!$A$4:$H$53,3,0),0)</f>
        <v>0</v>
      </c>
      <c r="X295" s="140">
        <f>IFERROR(VLOOKUP($B295,'相場&amp;ウオレット'!$A$4:$H$53,4,0),0)</f>
        <v>0</v>
      </c>
      <c r="Y295" s="140">
        <f>IFERROR(VLOOKUP($B295,'相場&amp;ウオレット'!$A$4:$H$53,5,0),0)</f>
        <v>0</v>
      </c>
      <c r="Z295" s="141" t="str">
        <f t="shared" si="98"/>
        <v>_</v>
      </c>
      <c r="AA295" s="142" t="str">
        <f t="shared" si="99"/>
        <v>_</v>
      </c>
      <c r="AB295" s="143">
        <f>IFERROR(IF(C295="両替",1,VLOOKUP(E295,マスタ!$F$4:$G$19,2,0)),0)</f>
        <v>0</v>
      </c>
      <c r="AC295" s="143">
        <f t="shared" si="103"/>
        <v>0</v>
      </c>
      <c r="AD295" s="143">
        <f t="shared" si="104"/>
        <v>0</v>
      </c>
      <c r="AE295" s="143">
        <f t="shared" si="105"/>
        <v>0</v>
      </c>
      <c r="AF295" s="143">
        <f t="shared" si="106"/>
        <v>0</v>
      </c>
      <c r="AG295" s="143">
        <f t="shared" si="107"/>
        <v>0</v>
      </c>
      <c r="AH295" s="143">
        <f t="shared" si="108"/>
        <v>0</v>
      </c>
      <c r="AI295" s="143">
        <f t="shared" si="100"/>
        <v>0</v>
      </c>
      <c r="AJ295" s="143">
        <f>IFERROR(VLOOKUP(F295,資産!$A$5:$G$10000,7,0),0)</f>
        <v>0</v>
      </c>
      <c r="AK295" s="142">
        <f>IF(C295="両替",1,IFERROR(VLOOKUP(L295,マスタ!$J$4:$L$19,2,0),0))</f>
        <v>0</v>
      </c>
      <c r="AL295" s="148">
        <f t="shared" si="109"/>
        <v>0</v>
      </c>
      <c r="AM295" s="148">
        <f t="shared" si="110"/>
        <v>0</v>
      </c>
      <c r="AN295" s="148">
        <f t="shared" si="111"/>
        <v>0</v>
      </c>
      <c r="AO295" s="148">
        <f t="shared" si="112"/>
        <v>0</v>
      </c>
      <c r="AP295" s="148">
        <f t="shared" si="113"/>
        <v>0</v>
      </c>
      <c r="AQ295" s="148">
        <f t="shared" si="114"/>
        <v>0</v>
      </c>
      <c r="AR295" s="148">
        <f t="shared" si="101"/>
        <v>0</v>
      </c>
      <c r="AS295" s="148">
        <f t="shared" si="115"/>
        <v>0</v>
      </c>
      <c r="AT295" s="148">
        <f t="shared" si="116"/>
        <v>0</v>
      </c>
    </row>
    <row r="296" spans="1:46">
      <c r="A296" s="21">
        <f t="shared" si="102"/>
        <v>288</v>
      </c>
      <c r="B296" s="29"/>
      <c r="C296" s="61"/>
      <c r="D296" s="34">
        <f t="shared" si="94"/>
        <v>0</v>
      </c>
      <c r="E296" s="17"/>
      <c r="F296" s="19"/>
      <c r="G296" s="18"/>
      <c r="H296" s="18"/>
      <c r="I296" s="18"/>
      <c r="J296" s="18"/>
      <c r="K296" s="60">
        <f t="shared" si="95"/>
        <v>0</v>
      </c>
      <c r="L296" s="17"/>
      <c r="M296" s="20">
        <f>IF(U296=0,0,SUM($U$9:U296))</f>
        <v>0</v>
      </c>
      <c r="N296" s="18"/>
      <c r="O296" s="18"/>
      <c r="P296" s="18"/>
      <c r="Q296" s="137">
        <f t="shared" si="96"/>
        <v>0</v>
      </c>
      <c r="R296" s="137">
        <f t="shared" si="97"/>
        <v>0</v>
      </c>
      <c r="S296" s="122"/>
      <c r="T296" s="139">
        <f>IFERROR(VLOOKUP(E296,マスタ!$F$4:$H$19,3,0),0)</f>
        <v>0</v>
      </c>
      <c r="U296" s="139">
        <f>IFERROR(VLOOKUP(L296,マスタ!$J$4:$L$19,3,0),0)</f>
        <v>0</v>
      </c>
      <c r="V296" s="140">
        <f>IFERROR(VLOOKUP($B296,'相場&amp;ウオレット'!$A$4:$H$53,2,0),0)</f>
        <v>0</v>
      </c>
      <c r="W296" s="140">
        <f>IFERROR(VLOOKUP($B296,'相場&amp;ウオレット'!$A$4:$H$53,3,0),0)</f>
        <v>0</v>
      </c>
      <c r="X296" s="140">
        <f>IFERROR(VLOOKUP($B296,'相場&amp;ウオレット'!$A$4:$H$53,4,0),0)</f>
        <v>0</v>
      </c>
      <c r="Y296" s="140">
        <f>IFERROR(VLOOKUP($B296,'相場&amp;ウオレット'!$A$4:$H$53,5,0),0)</f>
        <v>0</v>
      </c>
      <c r="Z296" s="141" t="str">
        <f t="shared" si="98"/>
        <v>_</v>
      </c>
      <c r="AA296" s="142" t="str">
        <f t="shared" si="99"/>
        <v>_</v>
      </c>
      <c r="AB296" s="143">
        <f>IFERROR(IF(C296="両替",1,VLOOKUP(E296,マスタ!$F$4:$G$19,2,0)),0)</f>
        <v>0</v>
      </c>
      <c r="AC296" s="143">
        <f t="shared" si="103"/>
        <v>0</v>
      </c>
      <c r="AD296" s="143">
        <f t="shared" si="104"/>
        <v>0</v>
      </c>
      <c r="AE296" s="143">
        <f t="shared" si="105"/>
        <v>0</v>
      </c>
      <c r="AF296" s="143">
        <f t="shared" si="106"/>
        <v>0</v>
      </c>
      <c r="AG296" s="143">
        <f t="shared" si="107"/>
        <v>0</v>
      </c>
      <c r="AH296" s="143">
        <f t="shared" si="108"/>
        <v>0</v>
      </c>
      <c r="AI296" s="143">
        <f t="shared" si="100"/>
        <v>0</v>
      </c>
      <c r="AJ296" s="143">
        <f>IFERROR(VLOOKUP(F296,資産!$A$5:$G$10000,7,0),0)</f>
        <v>0</v>
      </c>
      <c r="AK296" s="142">
        <f>IF(C296="両替",1,IFERROR(VLOOKUP(L296,マスタ!$J$4:$L$19,2,0),0))</f>
        <v>0</v>
      </c>
      <c r="AL296" s="148">
        <f t="shared" si="109"/>
        <v>0</v>
      </c>
      <c r="AM296" s="148">
        <f t="shared" si="110"/>
        <v>0</v>
      </c>
      <c r="AN296" s="148">
        <f t="shared" si="111"/>
        <v>0</v>
      </c>
      <c r="AO296" s="148">
        <f t="shared" si="112"/>
        <v>0</v>
      </c>
      <c r="AP296" s="148">
        <f t="shared" si="113"/>
        <v>0</v>
      </c>
      <c r="AQ296" s="148">
        <f t="shared" si="114"/>
        <v>0</v>
      </c>
      <c r="AR296" s="148">
        <f t="shared" si="101"/>
        <v>0</v>
      </c>
      <c r="AS296" s="148">
        <f t="shared" si="115"/>
        <v>0</v>
      </c>
      <c r="AT296" s="148">
        <f t="shared" si="116"/>
        <v>0</v>
      </c>
    </row>
    <row r="297" spans="1:46">
      <c r="A297" s="21">
        <f t="shared" si="102"/>
        <v>289</v>
      </c>
      <c r="B297" s="29"/>
      <c r="C297" s="61"/>
      <c r="D297" s="34">
        <f t="shared" si="94"/>
        <v>0</v>
      </c>
      <c r="E297" s="17"/>
      <c r="F297" s="19"/>
      <c r="G297" s="18"/>
      <c r="H297" s="18"/>
      <c r="I297" s="18"/>
      <c r="J297" s="18"/>
      <c r="K297" s="60">
        <f t="shared" si="95"/>
        <v>0</v>
      </c>
      <c r="L297" s="17"/>
      <c r="M297" s="20">
        <f>IF(U297=0,0,SUM($U$9:U297))</f>
        <v>0</v>
      </c>
      <c r="N297" s="18"/>
      <c r="O297" s="18"/>
      <c r="P297" s="18"/>
      <c r="Q297" s="137">
        <f t="shared" si="96"/>
        <v>0</v>
      </c>
      <c r="R297" s="137">
        <f t="shared" si="97"/>
        <v>0</v>
      </c>
      <c r="S297" s="122"/>
      <c r="T297" s="139">
        <f>IFERROR(VLOOKUP(E297,マスタ!$F$4:$H$19,3,0),0)</f>
        <v>0</v>
      </c>
      <c r="U297" s="139">
        <f>IFERROR(VLOOKUP(L297,マスタ!$J$4:$L$19,3,0),0)</f>
        <v>0</v>
      </c>
      <c r="V297" s="140">
        <f>IFERROR(VLOOKUP($B297,'相場&amp;ウオレット'!$A$4:$H$53,2,0),0)</f>
        <v>0</v>
      </c>
      <c r="W297" s="140">
        <f>IFERROR(VLOOKUP($B297,'相場&amp;ウオレット'!$A$4:$H$53,3,0),0)</f>
        <v>0</v>
      </c>
      <c r="X297" s="140">
        <f>IFERROR(VLOOKUP($B297,'相場&amp;ウオレット'!$A$4:$H$53,4,0),0)</f>
        <v>0</v>
      </c>
      <c r="Y297" s="140">
        <f>IFERROR(VLOOKUP($B297,'相場&amp;ウオレット'!$A$4:$H$53,5,0),0)</f>
        <v>0</v>
      </c>
      <c r="Z297" s="141" t="str">
        <f t="shared" si="98"/>
        <v>_</v>
      </c>
      <c r="AA297" s="142" t="str">
        <f t="shared" si="99"/>
        <v>_</v>
      </c>
      <c r="AB297" s="143">
        <f>IFERROR(IF(C297="両替",1,VLOOKUP(E297,マスタ!$F$4:$G$19,2,0)),0)</f>
        <v>0</v>
      </c>
      <c r="AC297" s="143">
        <f t="shared" si="103"/>
        <v>0</v>
      </c>
      <c r="AD297" s="143">
        <f t="shared" si="104"/>
        <v>0</v>
      </c>
      <c r="AE297" s="143">
        <f t="shared" si="105"/>
        <v>0</v>
      </c>
      <c r="AF297" s="143">
        <f t="shared" si="106"/>
        <v>0</v>
      </c>
      <c r="AG297" s="143">
        <f t="shared" si="107"/>
        <v>0</v>
      </c>
      <c r="AH297" s="143">
        <f t="shared" si="108"/>
        <v>0</v>
      </c>
      <c r="AI297" s="143">
        <f t="shared" si="100"/>
        <v>0</v>
      </c>
      <c r="AJ297" s="143">
        <f>IFERROR(VLOOKUP(F297,資産!$A$5:$G$10000,7,0),0)</f>
        <v>0</v>
      </c>
      <c r="AK297" s="142">
        <f>IF(C297="両替",1,IFERROR(VLOOKUP(L297,マスタ!$J$4:$L$19,2,0),0))</f>
        <v>0</v>
      </c>
      <c r="AL297" s="148">
        <f t="shared" si="109"/>
        <v>0</v>
      </c>
      <c r="AM297" s="148">
        <f t="shared" si="110"/>
        <v>0</v>
      </c>
      <c r="AN297" s="148">
        <f t="shared" si="111"/>
        <v>0</v>
      </c>
      <c r="AO297" s="148">
        <f t="shared" si="112"/>
        <v>0</v>
      </c>
      <c r="AP297" s="148">
        <f t="shared" si="113"/>
        <v>0</v>
      </c>
      <c r="AQ297" s="148">
        <f t="shared" si="114"/>
        <v>0</v>
      </c>
      <c r="AR297" s="148">
        <f t="shared" si="101"/>
        <v>0</v>
      </c>
      <c r="AS297" s="148">
        <f t="shared" si="115"/>
        <v>0</v>
      </c>
      <c r="AT297" s="148">
        <f t="shared" si="116"/>
        <v>0</v>
      </c>
    </row>
    <row r="298" spans="1:46">
      <c r="A298" s="21">
        <f t="shared" si="102"/>
        <v>290</v>
      </c>
      <c r="B298" s="29"/>
      <c r="C298" s="61"/>
      <c r="D298" s="34">
        <f t="shared" si="94"/>
        <v>0</v>
      </c>
      <c r="E298" s="17"/>
      <c r="F298" s="19"/>
      <c r="G298" s="18"/>
      <c r="H298" s="18"/>
      <c r="I298" s="18"/>
      <c r="J298" s="18"/>
      <c r="K298" s="60">
        <f t="shared" si="95"/>
        <v>0</v>
      </c>
      <c r="L298" s="17"/>
      <c r="M298" s="20">
        <f>IF(U298=0,0,SUM($U$9:U298))</f>
        <v>0</v>
      </c>
      <c r="N298" s="18"/>
      <c r="O298" s="18"/>
      <c r="P298" s="18"/>
      <c r="Q298" s="137">
        <f t="shared" si="96"/>
        <v>0</v>
      </c>
      <c r="R298" s="137">
        <f t="shared" si="97"/>
        <v>0</v>
      </c>
      <c r="S298" s="122"/>
      <c r="T298" s="139">
        <f>IFERROR(VLOOKUP(E298,マスタ!$F$4:$H$19,3,0),0)</f>
        <v>0</v>
      </c>
      <c r="U298" s="139">
        <f>IFERROR(VLOOKUP(L298,マスタ!$J$4:$L$19,3,0),0)</f>
        <v>0</v>
      </c>
      <c r="V298" s="140">
        <f>IFERROR(VLOOKUP($B298,'相場&amp;ウオレット'!$A$4:$H$53,2,0),0)</f>
        <v>0</v>
      </c>
      <c r="W298" s="140">
        <f>IFERROR(VLOOKUP($B298,'相場&amp;ウオレット'!$A$4:$H$53,3,0),0)</f>
        <v>0</v>
      </c>
      <c r="X298" s="140">
        <f>IFERROR(VLOOKUP($B298,'相場&amp;ウオレット'!$A$4:$H$53,4,0),0)</f>
        <v>0</v>
      </c>
      <c r="Y298" s="140">
        <f>IFERROR(VLOOKUP($B298,'相場&amp;ウオレット'!$A$4:$H$53,5,0),0)</f>
        <v>0</v>
      </c>
      <c r="Z298" s="141" t="str">
        <f t="shared" si="98"/>
        <v>_</v>
      </c>
      <c r="AA298" s="142" t="str">
        <f t="shared" si="99"/>
        <v>_</v>
      </c>
      <c r="AB298" s="143">
        <f>IFERROR(IF(C298="両替",1,VLOOKUP(E298,マスタ!$F$4:$G$19,2,0)),0)</f>
        <v>0</v>
      </c>
      <c r="AC298" s="143">
        <f t="shared" si="103"/>
        <v>0</v>
      </c>
      <c r="AD298" s="143">
        <f t="shared" si="104"/>
        <v>0</v>
      </c>
      <c r="AE298" s="143">
        <f t="shared" si="105"/>
        <v>0</v>
      </c>
      <c r="AF298" s="143">
        <f t="shared" si="106"/>
        <v>0</v>
      </c>
      <c r="AG298" s="143">
        <f t="shared" si="107"/>
        <v>0</v>
      </c>
      <c r="AH298" s="143">
        <f t="shared" si="108"/>
        <v>0</v>
      </c>
      <c r="AI298" s="143">
        <f t="shared" si="100"/>
        <v>0</v>
      </c>
      <c r="AJ298" s="143">
        <f>IFERROR(VLOOKUP(F298,資産!$A$5:$G$10000,7,0),0)</f>
        <v>0</v>
      </c>
      <c r="AK298" s="142">
        <f>IF(C298="両替",1,IFERROR(VLOOKUP(L298,マスタ!$J$4:$L$19,2,0),0))</f>
        <v>0</v>
      </c>
      <c r="AL298" s="148">
        <f t="shared" si="109"/>
        <v>0</v>
      </c>
      <c r="AM298" s="148">
        <f t="shared" si="110"/>
        <v>0</v>
      </c>
      <c r="AN298" s="148">
        <f t="shared" si="111"/>
        <v>0</v>
      </c>
      <c r="AO298" s="148">
        <f t="shared" si="112"/>
        <v>0</v>
      </c>
      <c r="AP298" s="148">
        <f t="shared" si="113"/>
        <v>0</v>
      </c>
      <c r="AQ298" s="148">
        <f t="shared" si="114"/>
        <v>0</v>
      </c>
      <c r="AR298" s="148">
        <f t="shared" si="101"/>
        <v>0</v>
      </c>
      <c r="AS298" s="148">
        <f t="shared" si="115"/>
        <v>0</v>
      </c>
      <c r="AT298" s="148">
        <f t="shared" si="116"/>
        <v>0</v>
      </c>
    </row>
    <row r="299" spans="1:46">
      <c r="A299" s="21">
        <f t="shared" si="102"/>
        <v>291</v>
      </c>
      <c r="B299" s="29"/>
      <c r="C299" s="61"/>
      <c r="D299" s="34">
        <f t="shared" si="94"/>
        <v>0</v>
      </c>
      <c r="E299" s="17"/>
      <c r="F299" s="19"/>
      <c r="G299" s="18"/>
      <c r="H299" s="18"/>
      <c r="I299" s="18"/>
      <c r="J299" s="18"/>
      <c r="K299" s="60">
        <f t="shared" si="95"/>
        <v>0</v>
      </c>
      <c r="L299" s="17"/>
      <c r="M299" s="20">
        <f>IF(U299=0,0,SUM($U$9:U299))</f>
        <v>0</v>
      </c>
      <c r="N299" s="18"/>
      <c r="O299" s="18"/>
      <c r="P299" s="18"/>
      <c r="Q299" s="137">
        <f t="shared" si="96"/>
        <v>0</v>
      </c>
      <c r="R299" s="137">
        <f t="shared" si="97"/>
        <v>0</v>
      </c>
      <c r="S299" s="122"/>
      <c r="T299" s="139">
        <f>IFERROR(VLOOKUP(E299,マスタ!$F$4:$H$19,3,0),0)</f>
        <v>0</v>
      </c>
      <c r="U299" s="139">
        <f>IFERROR(VLOOKUP(L299,マスタ!$J$4:$L$19,3,0),0)</f>
        <v>0</v>
      </c>
      <c r="V299" s="140">
        <f>IFERROR(VLOOKUP($B299,'相場&amp;ウオレット'!$A$4:$H$53,2,0),0)</f>
        <v>0</v>
      </c>
      <c r="W299" s="140">
        <f>IFERROR(VLOOKUP($B299,'相場&amp;ウオレット'!$A$4:$H$53,3,0),0)</f>
        <v>0</v>
      </c>
      <c r="X299" s="140">
        <f>IFERROR(VLOOKUP($B299,'相場&amp;ウオレット'!$A$4:$H$53,4,0),0)</f>
        <v>0</v>
      </c>
      <c r="Y299" s="140">
        <f>IFERROR(VLOOKUP($B299,'相場&amp;ウオレット'!$A$4:$H$53,5,0),0)</f>
        <v>0</v>
      </c>
      <c r="Z299" s="141" t="str">
        <f t="shared" si="98"/>
        <v>_</v>
      </c>
      <c r="AA299" s="142" t="str">
        <f t="shared" si="99"/>
        <v>_</v>
      </c>
      <c r="AB299" s="143">
        <f>IFERROR(IF(C299="両替",1,VLOOKUP(E299,マスタ!$F$4:$G$19,2,0)),0)</f>
        <v>0</v>
      </c>
      <c r="AC299" s="143">
        <f t="shared" si="103"/>
        <v>0</v>
      </c>
      <c r="AD299" s="143">
        <f t="shared" si="104"/>
        <v>0</v>
      </c>
      <c r="AE299" s="143">
        <f t="shared" si="105"/>
        <v>0</v>
      </c>
      <c r="AF299" s="143">
        <f t="shared" si="106"/>
        <v>0</v>
      </c>
      <c r="AG299" s="143">
        <f t="shared" si="107"/>
        <v>0</v>
      </c>
      <c r="AH299" s="143">
        <f t="shared" si="108"/>
        <v>0</v>
      </c>
      <c r="AI299" s="143">
        <f t="shared" si="100"/>
        <v>0</v>
      </c>
      <c r="AJ299" s="143">
        <f>IFERROR(VLOOKUP(F299,資産!$A$5:$G$10000,7,0),0)</f>
        <v>0</v>
      </c>
      <c r="AK299" s="142">
        <f>IF(C299="両替",1,IFERROR(VLOOKUP(L299,マスタ!$J$4:$L$19,2,0),0))</f>
        <v>0</v>
      </c>
      <c r="AL299" s="148">
        <f t="shared" si="109"/>
        <v>0</v>
      </c>
      <c r="AM299" s="148">
        <f t="shared" si="110"/>
        <v>0</v>
      </c>
      <c r="AN299" s="148">
        <f t="shared" si="111"/>
        <v>0</v>
      </c>
      <c r="AO299" s="148">
        <f t="shared" si="112"/>
        <v>0</v>
      </c>
      <c r="AP299" s="148">
        <f t="shared" si="113"/>
        <v>0</v>
      </c>
      <c r="AQ299" s="148">
        <f t="shared" si="114"/>
        <v>0</v>
      </c>
      <c r="AR299" s="148">
        <f t="shared" si="101"/>
        <v>0</v>
      </c>
      <c r="AS299" s="148">
        <f t="shared" si="115"/>
        <v>0</v>
      </c>
      <c r="AT299" s="148">
        <f t="shared" si="116"/>
        <v>0</v>
      </c>
    </row>
    <row r="300" spans="1:46">
      <c r="A300" s="21">
        <f t="shared" si="102"/>
        <v>292</v>
      </c>
      <c r="B300" s="29"/>
      <c r="C300" s="61"/>
      <c r="D300" s="34">
        <f t="shared" si="94"/>
        <v>0</v>
      </c>
      <c r="E300" s="17"/>
      <c r="F300" s="19"/>
      <c r="G300" s="18"/>
      <c r="H300" s="18"/>
      <c r="I300" s="18"/>
      <c r="J300" s="18"/>
      <c r="K300" s="60">
        <f t="shared" si="95"/>
        <v>0</v>
      </c>
      <c r="L300" s="17"/>
      <c r="M300" s="20">
        <f>IF(U300=0,0,SUM($U$9:U300))</f>
        <v>0</v>
      </c>
      <c r="N300" s="18"/>
      <c r="O300" s="18"/>
      <c r="P300" s="18"/>
      <c r="Q300" s="137">
        <f t="shared" si="96"/>
        <v>0</v>
      </c>
      <c r="R300" s="137">
        <f t="shared" si="97"/>
        <v>0</v>
      </c>
      <c r="S300" s="122"/>
      <c r="T300" s="139">
        <f>IFERROR(VLOOKUP(E300,マスタ!$F$4:$H$19,3,0),0)</f>
        <v>0</v>
      </c>
      <c r="U300" s="139">
        <f>IFERROR(VLOOKUP(L300,マスタ!$J$4:$L$19,3,0),0)</f>
        <v>0</v>
      </c>
      <c r="V300" s="140">
        <f>IFERROR(VLOOKUP($B300,'相場&amp;ウオレット'!$A$4:$H$53,2,0),0)</f>
        <v>0</v>
      </c>
      <c r="W300" s="140">
        <f>IFERROR(VLOOKUP($B300,'相場&amp;ウオレット'!$A$4:$H$53,3,0),0)</f>
        <v>0</v>
      </c>
      <c r="X300" s="140">
        <f>IFERROR(VLOOKUP($B300,'相場&amp;ウオレット'!$A$4:$H$53,4,0),0)</f>
        <v>0</v>
      </c>
      <c r="Y300" s="140">
        <f>IFERROR(VLOOKUP($B300,'相場&amp;ウオレット'!$A$4:$H$53,5,0),0)</f>
        <v>0</v>
      </c>
      <c r="Z300" s="141" t="str">
        <f t="shared" si="98"/>
        <v>_</v>
      </c>
      <c r="AA300" s="142" t="str">
        <f t="shared" si="99"/>
        <v>_</v>
      </c>
      <c r="AB300" s="143">
        <f>IFERROR(IF(C300="両替",1,VLOOKUP(E300,マスタ!$F$4:$G$19,2,0)),0)</f>
        <v>0</v>
      </c>
      <c r="AC300" s="143">
        <f t="shared" si="103"/>
        <v>0</v>
      </c>
      <c r="AD300" s="143">
        <f t="shared" si="104"/>
        <v>0</v>
      </c>
      <c r="AE300" s="143">
        <f t="shared" si="105"/>
        <v>0</v>
      </c>
      <c r="AF300" s="143">
        <f t="shared" si="106"/>
        <v>0</v>
      </c>
      <c r="AG300" s="143">
        <f t="shared" si="107"/>
        <v>0</v>
      </c>
      <c r="AH300" s="143">
        <f t="shared" si="108"/>
        <v>0</v>
      </c>
      <c r="AI300" s="143">
        <f t="shared" si="100"/>
        <v>0</v>
      </c>
      <c r="AJ300" s="143">
        <f>IFERROR(VLOOKUP(F300,資産!$A$5:$G$10000,7,0),0)</f>
        <v>0</v>
      </c>
      <c r="AK300" s="142">
        <f>IF(C300="両替",1,IFERROR(VLOOKUP(L300,マスタ!$J$4:$L$19,2,0),0))</f>
        <v>0</v>
      </c>
      <c r="AL300" s="148">
        <f t="shared" si="109"/>
        <v>0</v>
      </c>
      <c r="AM300" s="148">
        <f t="shared" si="110"/>
        <v>0</v>
      </c>
      <c r="AN300" s="148">
        <f t="shared" si="111"/>
        <v>0</v>
      </c>
      <c r="AO300" s="148">
        <f t="shared" si="112"/>
        <v>0</v>
      </c>
      <c r="AP300" s="148">
        <f t="shared" si="113"/>
        <v>0</v>
      </c>
      <c r="AQ300" s="148">
        <f t="shared" si="114"/>
        <v>0</v>
      </c>
      <c r="AR300" s="148">
        <f t="shared" si="101"/>
        <v>0</v>
      </c>
      <c r="AS300" s="148">
        <f t="shared" si="115"/>
        <v>0</v>
      </c>
      <c r="AT300" s="148">
        <f t="shared" si="116"/>
        <v>0</v>
      </c>
    </row>
    <row r="301" spans="1:46">
      <c r="A301" s="21">
        <f t="shared" si="102"/>
        <v>293</v>
      </c>
      <c r="B301" s="29"/>
      <c r="C301" s="61"/>
      <c r="D301" s="34">
        <f t="shared" si="94"/>
        <v>0</v>
      </c>
      <c r="E301" s="17"/>
      <c r="F301" s="19"/>
      <c r="G301" s="18"/>
      <c r="H301" s="18"/>
      <c r="I301" s="18"/>
      <c r="J301" s="18"/>
      <c r="K301" s="60">
        <f t="shared" si="95"/>
        <v>0</v>
      </c>
      <c r="L301" s="17"/>
      <c r="M301" s="20">
        <f>IF(U301=0,0,SUM($U$9:U301))</f>
        <v>0</v>
      </c>
      <c r="N301" s="18"/>
      <c r="O301" s="18"/>
      <c r="P301" s="18"/>
      <c r="Q301" s="137">
        <f t="shared" si="96"/>
        <v>0</v>
      </c>
      <c r="R301" s="137">
        <f t="shared" si="97"/>
        <v>0</v>
      </c>
      <c r="S301" s="122"/>
      <c r="T301" s="139">
        <f>IFERROR(VLOOKUP(E301,マスタ!$F$4:$H$19,3,0),0)</f>
        <v>0</v>
      </c>
      <c r="U301" s="139">
        <f>IFERROR(VLOOKUP(L301,マスタ!$J$4:$L$19,3,0),0)</f>
        <v>0</v>
      </c>
      <c r="V301" s="140">
        <f>IFERROR(VLOOKUP($B301,'相場&amp;ウオレット'!$A$4:$H$53,2,0),0)</f>
        <v>0</v>
      </c>
      <c r="W301" s="140">
        <f>IFERROR(VLOOKUP($B301,'相場&amp;ウオレット'!$A$4:$H$53,3,0),0)</f>
        <v>0</v>
      </c>
      <c r="X301" s="140">
        <f>IFERROR(VLOOKUP($B301,'相場&amp;ウオレット'!$A$4:$H$53,4,0),0)</f>
        <v>0</v>
      </c>
      <c r="Y301" s="140">
        <f>IFERROR(VLOOKUP($B301,'相場&amp;ウオレット'!$A$4:$H$53,5,0),0)</f>
        <v>0</v>
      </c>
      <c r="Z301" s="141" t="str">
        <f t="shared" si="98"/>
        <v>_</v>
      </c>
      <c r="AA301" s="142" t="str">
        <f t="shared" si="99"/>
        <v>_</v>
      </c>
      <c r="AB301" s="143">
        <f>IFERROR(IF(C301="両替",1,VLOOKUP(E301,マスタ!$F$4:$G$19,2,0)),0)</f>
        <v>0</v>
      </c>
      <c r="AC301" s="143">
        <f t="shared" si="103"/>
        <v>0</v>
      </c>
      <c r="AD301" s="143">
        <f t="shared" si="104"/>
        <v>0</v>
      </c>
      <c r="AE301" s="143">
        <f t="shared" si="105"/>
        <v>0</v>
      </c>
      <c r="AF301" s="143">
        <f t="shared" si="106"/>
        <v>0</v>
      </c>
      <c r="AG301" s="143">
        <f t="shared" si="107"/>
        <v>0</v>
      </c>
      <c r="AH301" s="143">
        <f t="shared" si="108"/>
        <v>0</v>
      </c>
      <c r="AI301" s="143">
        <f t="shared" si="100"/>
        <v>0</v>
      </c>
      <c r="AJ301" s="143">
        <f>IFERROR(VLOOKUP(F301,資産!$A$5:$G$10000,7,0),0)</f>
        <v>0</v>
      </c>
      <c r="AK301" s="142">
        <f>IF(C301="両替",1,IFERROR(VLOOKUP(L301,マスタ!$J$4:$L$19,2,0),0))</f>
        <v>0</v>
      </c>
      <c r="AL301" s="148">
        <f t="shared" si="109"/>
        <v>0</v>
      </c>
      <c r="AM301" s="148">
        <f t="shared" si="110"/>
        <v>0</v>
      </c>
      <c r="AN301" s="148">
        <f t="shared" si="111"/>
        <v>0</v>
      </c>
      <c r="AO301" s="148">
        <f t="shared" si="112"/>
        <v>0</v>
      </c>
      <c r="AP301" s="148">
        <f t="shared" si="113"/>
        <v>0</v>
      </c>
      <c r="AQ301" s="148">
        <f t="shared" si="114"/>
        <v>0</v>
      </c>
      <c r="AR301" s="148">
        <f t="shared" si="101"/>
        <v>0</v>
      </c>
      <c r="AS301" s="148">
        <f t="shared" si="115"/>
        <v>0</v>
      </c>
      <c r="AT301" s="148">
        <f t="shared" si="116"/>
        <v>0</v>
      </c>
    </row>
    <row r="302" spans="1:46">
      <c r="A302" s="21">
        <f t="shared" si="102"/>
        <v>294</v>
      </c>
      <c r="B302" s="29"/>
      <c r="C302" s="61"/>
      <c r="D302" s="34">
        <f t="shared" si="94"/>
        <v>0</v>
      </c>
      <c r="E302" s="17"/>
      <c r="F302" s="19"/>
      <c r="G302" s="18"/>
      <c r="H302" s="18"/>
      <c r="I302" s="18"/>
      <c r="J302" s="18"/>
      <c r="K302" s="60">
        <f t="shared" si="95"/>
        <v>0</v>
      </c>
      <c r="L302" s="17"/>
      <c r="M302" s="20">
        <f>IF(U302=0,0,SUM($U$9:U302))</f>
        <v>0</v>
      </c>
      <c r="N302" s="18"/>
      <c r="O302" s="18"/>
      <c r="P302" s="18"/>
      <c r="Q302" s="137">
        <f t="shared" si="96"/>
        <v>0</v>
      </c>
      <c r="R302" s="137">
        <f t="shared" si="97"/>
        <v>0</v>
      </c>
      <c r="S302" s="122"/>
      <c r="T302" s="139">
        <f>IFERROR(VLOOKUP(E302,マスタ!$F$4:$H$19,3,0),0)</f>
        <v>0</v>
      </c>
      <c r="U302" s="139">
        <f>IFERROR(VLOOKUP(L302,マスタ!$J$4:$L$19,3,0),0)</f>
        <v>0</v>
      </c>
      <c r="V302" s="140">
        <f>IFERROR(VLOOKUP($B302,'相場&amp;ウオレット'!$A$4:$H$53,2,0),0)</f>
        <v>0</v>
      </c>
      <c r="W302" s="140">
        <f>IFERROR(VLOOKUP($B302,'相場&amp;ウオレット'!$A$4:$H$53,3,0),0)</f>
        <v>0</v>
      </c>
      <c r="X302" s="140">
        <f>IFERROR(VLOOKUP($B302,'相場&amp;ウオレット'!$A$4:$H$53,4,0),0)</f>
        <v>0</v>
      </c>
      <c r="Y302" s="140">
        <f>IFERROR(VLOOKUP($B302,'相場&amp;ウオレット'!$A$4:$H$53,5,0),0)</f>
        <v>0</v>
      </c>
      <c r="Z302" s="141" t="str">
        <f t="shared" si="98"/>
        <v>_</v>
      </c>
      <c r="AA302" s="142" t="str">
        <f t="shared" si="99"/>
        <v>_</v>
      </c>
      <c r="AB302" s="143">
        <f>IFERROR(IF(C302="両替",1,VLOOKUP(E302,マスタ!$F$4:$G$19,2,0)),0)</f>
        <v>0</v>
      </c>
      <c r="AC302" s="143">
        <f t="shared" si="103"/>
        <v>0</v>
      </c>
      <c r="AD302" s="143">
        <f t="shared" si="104"/>
        <v>0</v>
      </c>
      <c r="AE302" s="143">
        <f t="shared" si="105"/>
        <v>0</v>
      </c>
      <c r="AF302" s="143">
        <f t="shared" si="106"/>
        <v>0</v>
      </c>
      <c r="AG302" s="143">
        <f t="shared" si="107"/>
        <v>0</v>
      </c>
      <c r="AH302" s="143">
        <f t="shared" si="108"/>
        <v>0</v>
      </c>
      <c r="AI302" s="143">
        <f t="shared" si="100"/>
        <v>0</v>
      </c>
      <c r="AJ302" s="143">
        <f>IFERROR(VLOOKUP(F302,資産!$A$5:$G$10000,7,0),0)</f>
        <v>0</v>
      </c>
      <c r="AK302" s="142">
        <f>IF(C302="両替",1,IFERROR(VLOOKUP(L302,マスタ!$J$4:$L$19,2,0),0))</f>
        <v>0</v>
      </c>
      <c r="AL302" s="148">
        <f t="shared" si="109"/>
        <v>0</v>
      </c>
      <c r="AM302" s="148">
        <f t="shared" si="110"/>
        <v>0</v>
      </c>
      <c r="AN302" s="148">
        <f t="shared" si="111"/>
        <v>0</v>
      </c>
      <c r="AO302" s="148">
        <f t="shared" si="112"/>
        <v>0</v>
      </c>
      <c r="AP302" s="148">
        <f t="shared" si="113"/>
        <v>0</v>
      </c>
      <c r="AQ302" s="148">
        <f t="shared" si="114"/>
        <v>0</v>
      </c>
      <c r="AR302" s="148">
        <f t="shared" si="101"/>
        <v>0</v>
      </c>
      <c r="AS302" s="148">
        <f t="shared" si="115"/>
        <v>0</v>
      </c>
      <c r="AT302" s="148">
        <f t="shared" si="116"/>
        <v>0</v>
      </c>
    </row>
    <row r="303" spans="1:46">
      <c r="A303" s="21">
        <f t="shared" si="102"/>
        <v>295</v>
      </c>
      <c r="B303" s="29"/>
      <c r="C303" s="61"/>
      <c r="D303" s="34">
        <f t="shared" si="94"/>
        <v>0</v>
      </c>
      <c r="E303" s="17"/>
      <c r="F303" s="19"/>
      <c r="G303" s="18"/>
      <c r="H303" s="18"/>
      <c r="I303" s="18"/>
      <c r="J303" s="18"/>
      <c r="K303" s="60">
        <f t="shared" si="95"/>
        <v>0</v>
      </c>
      <c r="L303" s="17"/>
      <c r="M303" s="20">
        <f>IF(U303=0,0,SUM($U$9:U303))</f>
        <v>0</v>
      </c>
      <c r="N303" s="18"/>
      <c r="O303" s="18"/>
      <c r="P303" s="18"/>
      <c r="Q303" s="137">
        <f t="shared" si="96"/>
        <v>0</v>
      </c>
      <c r="R303" s="137">
        <f t="shared" si="97"/>
        <v>0</v>
      </c>
      <c r="S303" s="122"/>
      <c r="T303" s="139">
        <f>IFERROR(VLOOKUP(E303,マスタ!$F$4:$H$19,3,0),0)</f>
        <v>0</v>
      </c>
      <c r="U303" s="139">
        <f>IFERROR(VLOOKUP(L303,マスタ!$J$4:$L$19,3,0),0)</f>
        <v>0</v>
      </c>
      <c r="V303" s="140">
        <f>IFERROR(VLOOKUP($B303,'相場&amp;ウオレット'!$A$4:$H$53,2,0),0)</f>
        <v>0</v>
      </c>
      <c r="W303" s="140">
        <f>IFERROR(VLOOKUP($B303,'相場&amp;ウオレット'!$A$4:$H$53,3,0),0)</f>
        <v>0</v>
      </c>
      <c r="X303" s="140">
        <f>IFERROR(VLOOKUP($B303,'相場&amp;ウオレット'!$A$4:$H$53,4,0),0)</f>
        <v>0</v>
      </c>
      <c r="Y303" s="140">
        <f>IFERROR(VLOOKUP($B303,'相場&amp;ウオレット'!$A$4:$H$53,5,0),0)</f>
        <v>0</v>
      </c>
      <c r="Z303" s="141" t="str">
        <f t="shared" si="98"/>
        <v>_</v>
      </c>
      <c r="AA303" s="142" t="str">
        <f t="shared" si="99"/>
        <v>_</v>
      </c>
      <c r="AB303" s="143">
        <f>IFERROR(IF(C303="両替",1,VLOOKUP(E303,マスタ!$F$4:$G$19,2,0)),0)</f>
        <v>0</v>
      </c>
      <c r="AC303" s="143">
        <f t="shared" si="103"/>
        <v>0</v>
      </c>
      <c r="AD303" s="143">
        <f t="shared" si="104"/>
        <v>0</v>
      </c>
      <c r="AE303" s="143">
        <f t="shared" si="105"/>
        <v>0</v>
      </c>
      <c r="AF303" s="143">
        <f t="shared" si="106"/>
        <v>0</v>
      </c>
      <c r="AG303" s="143">
        <f t="shared" si="107"/>
        <v>0</v>
      </c>
      <c r="AH303" s="143">
        <f t="shared" si="108"/>
        <v>0</v>
      </c>
      <c r="AI303" s="143">
        <f t="shared" si="100"/>
        <v>0</v>
      </c>
      <c r="AJ303" s="143">
        <f>IFERROR(VLOOKUP(F303,資産!$A$5:$G$10000,7,0),0)</f>
        <v>0</v>
      </c>
      <c r="AK303" s="142">
        <f>IF(C303="両替",1,IFERROR(VLOOKUP(L303,マスタ!$J$4:$L$19,2,0),0))</f>
        <v>0</v>
      </c>
      <c r="AL303" s="148">
        <f t="shared" si="109"/>
        <v>0</v>
      </c>
      <c r="AM303" s="148">
        <f t="shared" si="110"/>
        <v>0</v>
      </c>
      <c r="AN303" s="148">
        <f t="shared" si="111"/>
        <v>0</v>
      </c>
      <c r="AO303" s="148">
        <f t="shared" si="112"/>
        <v>0</v>
      </c>
      <c r="AP303" s="148">
        <f t="shared" si="113"/>
        <v>0</v>
      </c>
      <c r="AQ303" s="148">
        <f t="shared" si="114"/>
        <v>0</v>
      </c>
      <c r="AR303" s="148">
        <f t="shared" si="101"/>
        <v>0</v>
      </c>
      <c r="AS303" s="148">
        <f t="shared" si="115"/>
        <v>0</v>
      </c>
      <c r="AT303" s="148">
        <f t="shared" si="116"/>
        <v>0</v>
      </c>
    </row>
    <row r="304" spans="1:46">
      <c r="A304" s="21">
        <f t="shared" si="102"/>
        <v>296</v>
      </c>
      <c r="B304" s="29"/>
      <c r="C304" s="61"/>
      <c r="D304" s="34">
        <f t="shared" si="94"/>
        <v>0</v>
      </c>
      <c r="E304" s="17"/>
      <c r="F304" s="19"/>
      <c r="G304" s="18"/>
      <c r="H304" s="18"/>
      <c r="I304" s="18"/>
      <c r="J304" s="18"/>
      <c r="K304" s="60">
        <f t="shared" si="95"/>
        <v>0</v>
      </c>
      <c r="L304" s="17"/>
      <c r="M304" s="20">
        <f>IF(U304=0,0,SUM($U$9:U304))</f>
        <v>0</v>
      </c>
      <c r="N304" s="18"/>
      <c r="O304" s="18"/>
      <c r="P304" s="18"/>
      <c r="Q304" s="137">
        <f t="shared" si="96"/>
        <v>0</v>
      </c>
      <c r="R304" s="137">
        <f t="shared" si="97"/>
        <v>0</v>
      </c>
      <c r="S304" s="122"/>
      <c r="T304" s="139">
        <f>IFERROR(VLOOKUP(E304,マスタ!$F$4:$H$19,3,0),0)</f>
        <v>0</v>
      </c>
      <c r="U304" s="139">
        <f>IFERROR(VLOOKUP(L304,マスタ!$J$4:$L$19,3,0),0)</f>
        <v>0</v>
      </c>
      <c r="V304" s="140">
        <f>IFERROR(VLOOKUP($B304,'相場&amp;ウオレット'!$A$4:$H$53,2,0),0)</f>
        <v>0</v>
      </c>
      <c r="W304" s="140">
        <f>IFERROR(VLOOKUP($B304,'相場&amp;ウオレット'!$A$4:$H$53,3,0),0)</f>
        <v>0</v>
      </c>
      <c r="X304" s="140">
        <f>IFERROR(VLOOKUP($B304,'相場&amp;ウオレット'!$A$4:$H$53,4,0),0)</f>
        <v>0</v>
      </c>
      <c r="Y304" s="140">
        <f>IFERROR(VLOOKUP($B304,'相場&amp;ウオレット'!$A$4:$H$53,5,0),0)</f>
        <v>0</v>
      </c>
      <c r="Z304" s="141" t="str">
        <f t="shared" si="98"/>
        <v>_</v>
      </c>
      <c r="AA304" s="142" t="str">
        <f t="shared" si="99"/>
        <v>_</v>
      </c>
      <c r="AB304" s="143">
        <f>IFERROR(IF(C304="両替",1,VLOOKUP(E304,マスタ!$F$4:$G$19,2,0)),0)</f>
        <v>0</v>
      </c>
      <c r="AC304" s="143">
        <f t="shared" si="103"/>
        <v>0</v>
      </c>
      <c r="AD304" s="143">
        <f t="shared" si="104"/>
        <v>0</v>
      </c>
      <c r="AE304" s="143">
        <f t="shared" si="105"/>
        <v>0</v>
      </c>
      <c r="AF304" s="143">
        <f t="shared" si="106"/>
        <v>0</v>
      </c>
      <c r="AG304" s="143">
        <f t="shared" si="107"/>
        <v>0</v>
      </c>
      <c r="AH304" s="143">
        <f t="shared" si="108"/>
        <v>0</v>
      </c>
      <c r="AI304" s="143">
        <f t="shared" si="100"/>
        <v>0</v>
      </c>
      <c r="AJ304" s="143">
        <f>IFERROR(VLOOKUP(F304,資産!$A$5:$G$10000,7,0),0)</f>
        <v>0</v>
      </c>
      <c r="AK304" s="142">
        <f>IF(C304="両替",1,IFERROR(VLOOKUP(L304,マスタ!$J$4:$L$19,2,0),0))</f>
        <v>0</v>
      </c>
      <c r="AL304" s="148">
        <f t="shared" si="109"/>
        <v>0</v>
      </c>
      <c r="AM304" s="148">
        <f t="shared" si="110"/>
        <v>0</v>
      </c>
      <c r="AN304" s="148">
        <f t="shared" si="111"/>
        <v>0</v>
      </c>
      <c r="AO304" s="148">
        <f t="shared" si="112"/>
        <v>0</v>
      </c>
      <c r="AP304" s="148">
        <f t="shared" si="113"/>
        <v>0</v>
      </c>
      <c r="AQ304" s="148">
        <f t="shared" si="114"/>
        <v>0</v>
      </c>
      <c r="AR304" s="148">
        <f t="shared" si="101"/>
        <v>0</v>
      </c>
      <c r="AS304" s="148">
        <f t="shared" si="115"/>
        <v>0</v>
      </c>
      <c r="AT304" s="148">
        <f t="shared" si="116"/>
        <v>0</v>
      </c>
    </row>
    <row r="305" spans="1:46">
      <c r="A305" s="21">
        <f t="shared" si="102"/>
        <v>297</v>
      </c>
      <c r="B305" s="29"/>
      <c r="C305" s="61"/>
      <c r="D305" s="34">
        <f t="shared" si="94"/>
        <v>0</v>
      </c>
      <c r="E305" s="17"/>
      <c r="F305" s="19"/>
      <c r="G305" s="18"/>
      <c r="H305" s="18"/>
      <c r="I305" s="18"/>
      <c r="J305" s="18"/>
      <c r="K305" s="60">
        <f t="shared" si="95"/>
        <v>0</v>
      </c>
      <c r="L305" s="17"/>
      <c r="M305" s="20">
        <f>IF(U305=0,0,SUM($U$9:U305))</f>
        <v>0</v>
      </c>
      <c r="N305" s="18"/>
      <c r="O305" s="18"/>
      <c r="P305" s="18"/>
      <c r="Q305" s="137">
        <f t="shared" si="96"/>
        <v>0</v>
      </c>
      <c r="R305" s="137">
        <f t="shared" si="97"/>
        <v>0</v>
      </c>
      <c r="S305" s="122"/>
      <c r="T305" s="139">
        <f>IFERROR(VLOOKUP(E305,マスタ!$F$4:$H$19,3,0),0)</f>
        <v>0</v>
      </c>
      <c r="U305" s="139">
        <f>IFERROR(VLOOKUP(L305,マスタ!$J$4:$L$19,3,0),0)</f>
        <v>0</v>
      </c>
      <c r="V305" s="140">
        <f>IFERROR(VLOOKUP($B305,'相場&amp;ウオレット'!$A$4:$H$53,2,0),0)</f>
        <v>0</v>
      </c>
      <c r="W305" s="140">
        <f>IFERROR(VLOOKUP($B305,'相場&amp;ウオレット'!$A$4:$H$53,3,0),0)</f>
        <v>0</v>
      </c>
      <c r="X305" s="140">
        <f>IFERROR(VLOOKUP($B305,'相場&amp;ウオレット'!$A$4:$H$53,4,0),0)</f>
        <v>0</v>
      </c>
      <c r="Y305" s="140">
        <f>IFERROR(VLOOKUP($B305,'相場&amp;ウオレット'!$A$4:$H$53,5,0),0)</f>
        <v>0</v>
      </c>
      <c r="Z305" s="141" t="str">
        <f t="shared" si="98"/>
        <v>_</v>
      </c>
      <c r="AA305" s="142" t="str">
        <f t="shared" si="99"/>
        <v>_</v>
      </c>
      <c r="AB305" s="143">
        <f>IFERROR(IF(C305="両替",1,VLOOKUP(E305,マスタ!$F$4:$G$19,2,0)),0)</f>
        <v>0</v>
      </c>
      <c r="AC305" s="143">
        <f t="shared" si="103"/>
        <v>0</v>
      </c>
      <c r="AD305" s="143">
        <f t="shared" si="104"/>
        <v>0</v>
      </c>
      <c r="AE305" s="143">
        <f t="shared" si="105"/>
        <v>0</v>
      </c>
      <c r="AF305" s="143">
        <f t="shared" si="106"/>
        <v>0</v>
      </c>
      <c r="AG305" s="143">
        <f t="shared" si="107"/>
        <v>0</v>
      </c>
      <c r="AH305" s="143">
        <f t="shared" si="108"/>
        <v>0</v>
      </c>
      <c r="AI305" s="143">
        <f t="shared" si="100"/>
        <v>0</v>
      </c>
      <c r="AJ305" s="143">
        <f>IFERROR(VLOOKUP(F305,資産!$A$5:$G$10000,7,0),0)</f>
        <v>0</v>
      </c>
      <c r="AK305" s="142">
        <f>IF(C305="両替",1,IFERROR(VLOOKUP(L305,マスタ!$J$4:$L$19,2,0),0))</f>
        <v>0</v>
      </c>
      <c r="AL305" s="148">
        <f t="shared" si="109"/>
        <v>0</v>
      </c>
      <c r="AM305" s="148">
        <f t="shared" si="110"/>
        <v>0</v>
      </c>
      <c r="AN305" s="148">
        <f t="shared" si="111"/>
        <v>0</v>
      </c>
      <c r="AO305" s="148">
        <f t="shared" si="112"/>
        <v>0</v>
      </c>
      <c r="AP305" s="148">
        <f t="shared" si="113"/>
        <v>0</v>
      </c>
      <c r="AQ305" s="148">
        <f t="shared" si="114"/>
        <v>0</v>
      </c>
      <c r="AR305" s="148">
        <f t="shared" si="101"/>
        <v>0</v>
      </c>
      <c r="AS305" s="148">
        <f t="shared" si="115"/>
        <v>0</v>
      </c>
      <c r="AT305" s="148">
        <f t="shared" si="116"/>
        <v>0</v>
      </c>
    </row>
    <row r="306" spans="1:46">
      <c r="A306" s="21">
        <f t="shared" si="102"/>
        <v>298</v>
      </c>
      <c r="B306" s="29"/>
      <c r="C306" s="61"/>
      <c r="D306" s="34">
        <f t="shared" si="94"/>
        <v>0</v>
      </c>
      <c r="E306" s="17"/>
      <c r="F306" s="19"/>
      <c r="G306" s="18"/>
      <c r="H306" s="18"/>
      <c r="I306" s="18"/>
      <c r="J306" s="18"/>
      <c r="K306" s="60">
        <f t="shared" si="95"/>
        <v>0</v>
      </c>
      <c r="L306" s="17"/>
      <c r="M306" s="20">
        <f>IF(U306=0,0,SUM($U$9:U306))</f>
        <v>0</v>
      </c>
      <c r="N306" s="18"/>
      <c r="O306" s="18"/>
      <c r="P306" s="18"/>
      <c r="Q306" s="137">
        <f t="shared" si="96"/>
        <v>0</v>
      </c>
      <c r="R306" s="137">
        <f t="shared" si="97"/>
        <v>0</v>
      </c>
      <c r="S306" s="122"/>
      <c r="T306" s="139">
        <f>IFERROR(VLOOKUP(E306,マスタ!$F$4:$H$19,3,0),0)</f>
        <v>0</v>
      </c>
      <c r="U306" s="139">
        <f>IFERROR(VLOOKUP(L306,マスタ!$J$4:$L$19,3,0),0)</f>
        <v>0</v>
      </c>
      <c r="V306" s="140">
        <f>IFERROR(VLOOKUP($B306,'相場&amp;ウオレット'!$A$4:$H$53,2,0),0)</f>
        <v>0</v>
      </c>
      <c r="W306" s="140">
        <f>IFERROR(VLOOKUP($B306,'相場&amp;ウオレット'!$A$4:$H$53,3,0),0)</f>
        <v>0</v>
      </c>
      <c r="X306" s="140">
        <f>IFERROR(VLOOKUP($B306,'相場&amp;ウオレット'!$A$4:$H$53,4,0),0)</f>
        <v>0</v>
      </c>
      <c r="Y306" s="140">
        <f>IFERROR(VLOOKUP($B306,'相場&amp;ウオレット'!$A$4:$H$53,5,0),0)</f>
        <v>0</v>
      </c>
      <c r="Z306" s="141" t="str">
        <f t="shared" si="98"/>
        <v>_</v>
      </c>
      <c r="AA306" s="142" t="str">
        <f t="shared" si="99"/>
        <v>_</v>
      </c>
      <c r="AB306" s="143">
        <f>IFERROR(IF(C306="両替",1,VLOOKUP(E306,マスタ!$F$4:$G$19,2,0)),0)</f>
        <v>0</v>
      </c>
      <c r="AC306" s="143">
        <f t="shared" si="103"/>
        <v>0</v>
      </c>
      <c r="AD306" s="143">
        <f t="shared" si="104"/>
        <v>0</v>
      </c>
      <c r="AE306" s="143">
        <f t="shared" si="105"/>
        <v>0</v>
      </c>
      <c r="AF306" s="143">
        <f t="shared" si="106"/>
        <v>0</v>
      </c>
      <c r="AG306" s="143">
        <f t="shared" si="107"/>
        <v>0</v>
      </c>
      <c r="AH306" s="143">
        <f t="shared" si="108"/>
        <v>0</v>
      </c>
      <c r="AI306" s="143">
        <f t="shared" si="100"/>
        <v>0</v>
      </c>
      <c r="AJ306" s="143">
        <f>IFERROR(VLOOKUP(F306,資産!$A$5:$G$10000,7,0),0)</f>
        <v>0</v>
      </c>
      <c r="AK306" s="142">
        <f>IF(C306="両替",1,IFERROR(VLOOKUP(L306,マスタ!$J$4:$L$19,2,0),0))</f>
        <v>0</v>
      </c>
      <c r="AL306" s="148">
        <f t="shared" si="109"/>
        <v>0</v>
      </c>
      <c r="AM306" s="148">
        <f t="shared" si="110"/>
        <v>0</v>
      </c>
      <c r="AN306" s="148">
        <f t="shared" si="111"/>
        <v>0</v>
      </c>
      <c r="AO306" s="148">
        <f t="shared" si="112"/>
        <v>0</v>
      </c>
      <c r="AP306" s="148">
        <f t="shared" si="113"/>
        <v>0</v>
      </c>
      <c r="AQ306" s="148">
        <f t="shared" si="114"/>
        <v>0</v>
      </c>
      <c r="AR306" s="148">
        <f t="shared" si="101"/>
        <v>0</v>
      </c>
      <c r="AS306" s="148">
        <f t="shared" si="115"/>
        <v>0</v>
      </c>
      <c r="AT306" s="148">
        <f t="shared" si="116"/>
        <v>0</v>
      </c>
    </row>
    <row r="307" spans="1:46">
      <c r="A307" s="21">
        <f t="shared" si="102"/>
        <v>299</v>
      </c>
      <c r="B307" s="29"/>
      <c r="C307" s="61"/>
      <c r="D307" s="34">
        <f t="shared" si="94"/>
        <v>0</v>
      </c>
      <c r="E307" s="17"/>
      <c r="F307" s="19"/>
      <c r="G307" s="18"/>
      <c r="H307" s="18"/>
      <c r="I307" s="18"/>
      <c r="J307" s="18"/>
      <c r="K307" s="60">
        <f t="shared" si="95"/>
        <v>0</v>
      </c>
      <c r="L307" s="17"/>
      <c r="M307" s="20">
        <f>IF(U307=0,0,SUM($U$9:U307))</f>
        <v>0</v>
      </c>
      <c r="N307" s="18"/>
      <c r="O307" s="18"/>
      <c r="P307" s="18"/>
      <c r="Q307" s="137">
        <f t="shared" si="96"/>
        <v>0</v>
      </c>
      <c r="R307" s="137">
        <f t="shared" si="97"/>
        <v>0</v>
      </c>
      <c r="S307" s="122"/>
      <c r="T307" s="139">
        <f>IFERROR(VLOOKUP(E307,マスタ!$F$4:$H$19,3,0),0)</f>
        <v>0</v>
      </c>
      <c r="U307" s="139">
        <f>IFERROR(VLOOKUP(L307,マスタ!$J$4:$L$19,3,0),0)</f>
        <v>0</v>
      </c>
      <c r="V307" s="140">
        <f>IFERROR(VLOOKUP($B307,'相場&amp;ウオレット'!$A$4:$H$53,2,0),0)</f>
        <v>0</v>
      </c>
      <c r="W307" s="140">
        <f>IFERROR(VLOOKUP($B307,'相場&amp;ウオレット'!$A$4:$H$53,3,0),0)</f>
        <v>0</v>
      </c>
      <c r="X307" s="140">
        <f>IFERROR(VLOOKUP($B307,'相場&amp;ウオレット'!$A$4:$H$53,4,0),0)</f>
        <v>0</v>
      </c>
      <c r="Y307" s="140">
        <f>IFERROR(VLOOKUP($B307,'相場&amp;ウオレット'!$A$4:$H$53,5,0),0)</f>
        <v>0</v>
      </c>
      <c r="Z307" s="141" t="str">
        <f t="shared" si="98"/>
        <v>_</v>
      </c>
      <c r="AA307" s="142" t="str">
        <f t="shared" si="99"/>
        <v>_</v>
      </c>
      <c r="AB307" s="143">
        <f>IFERROR(IF(C307="両替",1,VLOOKUP(E307,マスタ!$F$4:$G$19,2,0)),0)</f>
        <v>0</v>
      </c>
      <c r="AC307" s="143">
        <f t="shared" si="103"/>
        <v>0</v>
      </c>
      <c r="AD307" s="143">
        <f t="shared" si="104"/>
        <v>0</v>
      </c>
      <c r="AE307" s="143">
        <f t="shared" si="105"/>
        <v>0</v>
      </c>
      <c r="AF307" s="143">
        <f t="shared" si="106"/>
        <v>0</v>
      </c>
      <c r="AG307" s="143">
        <f t="shared" si="107"/>
        <v>0</v>
      </c>
      <c r="AH307" s="143">
        <f t="shared" si="108"/>
        <v>0</v>
      </c>
      <c r="AI307" s="143">
        <f t="shared" si="100"/>
        <v>0</v>
      </c>
      <c r="AJ307" s="143">
        <f>IFERROR(VLOOKUP(F307,資産!$A$5:$G$10000,7,0),0)</f>
        <v>0</v>
      </c>
      <c r="AK307" s="142">
        <f>IF(C307="両替",1,IFERROR(VLOOKUP(L307,マスタ!$J$4:$L$19,2,0),0))</f>
        <v>0</v>
      </c>
      <c r="AL307" s="148">
        <f t="shared" si="109"/>
        <v>0</v>
      </c>
      <c r="AM307" s="148">
        <f t="shared" si="110"/>
        <v>0</v>
      </c>
      <c r="AN307" s="148">
        <f t="shared" si="111"/>
        <v>0</v>
      </c>
      <c r="AO307" s="148">
        <f t="shared" si="112"/>
        <v>0</v>
      </c>
      <c r="AP307" s="148">
        <f t="shared" si="113"/>
        <v>0</v>
      </c>
      <c r="AQ307" s="148">
        <f t="shared" si="114"/>
        <v>0</v>
      </c>
      <c r="AR307" s="148">
        <f t="shared" si="101"/>
        <v>0</v>
      </c>
      <c r="AS307" s="148">
        <f t="shared" si="115"/>
        <v>0</v>
      </c>
      <c r="AT307" s="148">
        <f t="shared" si="116"/>
        <v>0</v>
      </c>
    </row>
    <row r="308" spans="1:46">
      <c r="A308" s="21">
        <f t="shared" si="102"/>
        <v>300</v>
      </c>
      <c r="B308" s="29"/>
      <c r="C308" s="61"/>
      <c r="D308" s="34">
        <f t="shared" si="94"/>
        <v>0</v>
      </c>
      <c r="E308" s="17"/>
      <c r="F308" s="19"/>
      <c r="G308" s="18"/>
      <c r="H308" s="18"/>
      <c r="I308" s="18"/>
      <c r="J308" s="18"/>
      <c r="K308" s="60">
        <f t="shared" si="95"/>
        <v>0</v>
      </c>
      <c r="L308" s="17"/>
      <c r="M308" s="20">
        <f>IF(U308=0,0,SUM($U$9:U308))</f>
        <v>0</v>
      </c>
      <c r="N308" s="18"/>
      <c r="O308" s="18"/>
      <c r="P308" s="18"/>
      <c r="Q308" s="137">
        <f t="shared" si="96"/>
        <v>0</v>
      </c>
      <c r="R308" s="137">
        <f t="shared" si="97"/>
        <v>0</v>
      </c>
      <c r="S308" s="122"/>
      <c r="T308" s="139">
        <f>IFERROR(VLOOKUP(E308,マスタ!$F$4:$H$19,3,0),0)</f>
        <v>0</v>
      </c>
      <c r="U308" s="139">
        <f>IFERROR(VLOOKUP(L308,マスタ!$J$4:$L$19,3,0),0)</f>
        <v>0</v>
      </c>
      <c r="V308" s="140">
        <f>IFERROR(VLOOKUP($B308,'相場&amp;ウオレット'!$A$4:$H$53,2,0),0)</f>
        <v>0</v>
      </c>
      <c r="W308" s="140">
        <f>IFERROR(VLOOKUP($B308,'相場&amp;ウオレット'!$A$4:$H$53,3,0),0)</f>
        <v>0</v>
      </c>
      <c r="X308" s="140">
        <f>IFERROR(VLOOKUP($B308,'相場&amp;ウオレット'!$A$4:$H$53,4,0),0)</f>
        <v>0</v>
      </c>
      <c r="Y308" s="140">
        <f>IFERROR(VLOOKUP($B308,'相場&amp;ウオレット'!$A$4:$H$53,5,0),0)</f>
        <v>0</v>
      </c>
      <c r="Z308" s="141" t="str">
        <f t="shared" si="98"/>
        <v>_</v>
      </c>
      <c r="AA308" s="142" t="str">
        <f t="shared" si="99"/>
        <v>_</v>
      </c>
      <c r="AB308" s="143">
        <f>IFERROR(IF(C308="両替",1,VLOOKUP(E308,マスタ!$F$4:$G$19,2,0)),0)</f>
        <v>0</v>
      </c>
      <c r="AC308" s="143">
        <f t="shared" si="103"/>
        <v>0</v>
      </c>
      <c r="AD308" s="143">
        <f t="shared" si="104"/>
        <v>0</v>
      </c>
      <c r="AE308" s="143">
        <f t="shared" si="105"/>
        <v>0</v>
      </c>
      <c r="AF308" s="143">
        <f t="shared" si="106"/>
        <v>0</v>
      </c>
      <c r="AG308" s="143">
        <f t="shared" si="107"/>
        <v>0</v>
      </c>
      <c r="AH308" s="143">
        <f t="shared" si="108"/>
        <v>0</v>
      </c>
      <c r="AI308" s="143">
        <f t="shared" si="100"/>
        <v>0</v>
      </c>
      <c r="AJ308" s="143">
        <f>IFERROR(VLOOKUP(F308,資産!$A$5:$G$10000,7,0),0)</f>
        <v>0</v>
      </c>
      <c r="AK308" s="142">
        <f>IF(C308="両替",1,IFERROR(VLOOKUP(L308,マスタ!$J$4:$L$19,2,0),0))</f>
        <v>0</v>
      </c>
      <c r="AL308" s="148">
        <f t="shared" si="109"/>
        <v>0</v>
      </c>
      <c r="AM308" s="148">
        <f t="shared" si="110"/>
        <v>0</v>
      </c>
      <c r="AN308" s="148">
        <f t="shared" si="111"/>
        <v>0</v>
      </c>
      <c r="AO308" s="148">
        <f t="shared" si="112"/>
        <v>0</v>
      </c>
      <c r="AP308" s="148">
        <f t="shared" si="113"/>
        <v>0</v>
      </c>
      <c r="AQ308" s="148">
        <f t="shared" si="114"/>
        <v>0</v>
      </c>
      <c r="AR308" s="148">
        <f t="shared" si="101"/>
        <v>0</v>
      </c>
      <c r="AS308" s="148">
        <f t="shared" si="115"/>
        <v>0</v>
      </c>
      <c r="AT308" s="148">
        <f t="shared" si="116"/>
        <v>0</v>
      </c>
    </row>
    <row r="309" spans="1:46">
      <c r="A309" s="21">
        <f t="shared" si="102"/>
        <v>301</v>
      </c>
      <c r="B309" s="29"/>
      <c r="C309" s="61"/>
      <c r="D309" s="34">
        <f t="shared" si="94"/>
        <v>0</v>
      </c>
      <c r="E309" s="17"/>
      <c r="F309" s="19"/>
      <c r="G309" s="18"/>
      <c r="H309" s="18"/>
      <c r="I309" s="18"/>
      <c r="J309" s="18"/>
      <c r="K309" s="60">
        <f t="shared" si="95"/>
        <v>0</v>
      </c>
      <c r="L309" s="17"/>
      <c r="M309" s="20">
        <f>IF(U309=0,0,SUM($U$9:U309))</f>
        <v>0</v>
      </c>
      <c r="N309" s="18"/>
      <c r="O309" s="18"/>
      <c r="P309" s="18"/>
      <c r="Q309" s="137">
        <f t="shared" si="96"/>
        <v>0</v>
      </c>
      <c r="R309" s="137">
        <f t="shared" si="97"/>
        <v>0</v>
      </c>
      <c r="S309" s="122"/>
      <c r="T309" s="139">
        <f>IFERROR(VLOOKUP(E309,マスタ!$F$4:$H$19,3,0),0)</f>
        <v>0</v>
      </c>
      <c r="U309" s="139">
        <f>IFERROR(VLOOKUP(L309,マスタ!$J$4:$L$19,3,0),0)</f>
        <v>0</v>
      </c>
      <c r="V309" s="140">
        <f>IFERROR(VLOOKUP($B309,'相場&amp;ウオレット'!$A$4:$H$53,2,0),0)</f>
        <v>0</v>
      </c>
      <c r="W309" s="140">
        <f>IFERROR(VLOOKUP($B309,'相場&amp;ウオレット'!$A$4:$H$53,3,0),0)</f>
        <v>0</v>
      </c>
      <c r="X309" s="140">
        <f>IFERROR(VLOOKUP($B309,'相場&amp;ウオレット'!$A$4:$H$53,4,0),0)</f>
        <v>0</v>
      </c>
      <c r="Y309" s="140">
        <f>IFERROR(VLOOKUP($B309,'相場&amp;ウオレット'!$A$4:$H$53,5,0),0)</f>
        <v>0</v>
      </c>
      <c r="Z309" s="141" t="str">
        <f t="shared" si="98"/>
        <v>_</v>
      </c>
      <c r="AA309" s="142" t="str">
        <f t="shared" si="99"/>
        <v>_</v>
      </c>
      <c r="AB309" s="143">
        <f>IFERROR(IF(C309="両替",1,VLOOKUP(E309,マスタ!$F$4:$G$19,2,0)),0)</f>
        <v>0</v>
      </c>
      <c r="AC309" s="143">
        <f t="shared" si="103"/>
        <v>0</v>
      </c>
      <c r="AD309" s="143">
        <f t="shared" si="104"/>
        <v>0</v>
      </c>
      <c r="AE309" s="143">
        <f t="shared" si="105"/>
        <v>0</v>
      </c>
      <c r="AF309" s="143">
        <f t="shared" si="106"/>
        <v>0</v>
      </c>
      <c r="AG309" s="143">
        <f t="shared" si="107"/>
        <v>0</v>
      </c>
      <c r="AH309" s="143">
        <f t="shared" si="108"/>
        <v>0</v>
      </c>
      <c r="AI309" s="143">
        <f t="shared" si="100"/>
        <v>0</v>
      </c>
      <c r="AJ309" s="143">
        <f>IFERROR(VLOOKUP(F309,資産!$A$5:$G$10000,7,0),0)</f>
        <v>0</v>
      </c>
      <c r="AK309" s="142">
        <f>IF(C309="両替",1,IFERROR(VLOOKUP(L309,マスタ!$J$4:$L$19,2,0),0))</f>
        <v>0</v>
      </c>
      <c r="AL309" s="148">
        <f t="shared" si="109"/>
        <v>0</v>
      </c>
      <c r="AM309" s="148">
        <f t="shared" si="110"/>
        <v>0</v>
      </c>
      <c r="AN309" s="148">
        <f t="shared" si="111"/>
        <v>0</v>
      </c>
      <c r="AO309" s="148">
        <f t="shared" si="112"/>
        <v>0</v>
      </c>
      <c r="AP309" s="148">
        <f t="shared" si="113"/>
        <v>0</v>
      </c>
      <c r="AQ309" s="148">
        <f t="shared" si="114"/>
        <v>0</v>
      </c>
      <c r="AR309" s="148">
        <f t="shared" si="101"/>
        <v>0</v>
      </c>
      <c r="AS309" s="148">
        <f t="shared" si="115"/>
        <v>0</v>
      </c>
      <c r="AT309" s="148">
        <f t="shared" si="116"/>
        <v>0</v>
      </c>
    </row>
    <row r="310" spans="1:46">
      <c r="A310" s="21">
        <f t="shared" si="102"/>
        <v>302</v>
      </c>
      <c r="B310" s="29"/>
      <c r="C310" s="61"/>
      <c r="D310" s="34">
        <f t="shared" si="94"/>
        <v>0</v>
      </c>
      <c r="E310" s="17"/>
      <c r="F310" s="19"/>
      <c r="G310" s="18"/>
      <c r="H310" s="18"/>
      <c r="I310" s="18"/>
      <c r="J310" s="18"/>
      <c r="K310" s="60">
        <f t="shared" si="95"/>
        <v>0</v>
      </c>
      <c r="L310" s="17"/>
      <c r="M310" s="20">
        <f>IF(U310=0,0,SUM($U$9:U310))</f>
        <v>0</v>
      </c>
      <c r="N310" s="18"/>
      <c r="O310" s="18"/>
      <c r="P310" s="18"/>
      <c r="Q310" s="137">
        <f t="shared" si="96"/>
        <v>0</v>
      </c>
      <c r="R310" s="137">
        <f t="shared" si="97"/>
        <v>0</v>
      </c>
      <c r="S310" s="122"/>
      <c r="T310" s="139">
        <f>IFERROR(VLOOKUP(E310,マスタ!$F$4:$H$19,3,0),0)</f>
        <v>0</v>
      </c>
      <c r="U310" s="139">
        <f>IFERROR(VLOOKUP(L310,マスタ!$J$4:$L$19,3,0),0)</f>
        <v>0</v>
      </c>
      <c r="V310" s="140">
        <f>IFERROR(VLOOKUP($B310,'相場&amp;ウオレット'!$A$4:$H$53,2,0),0)</f>
        <v>0</v>
      </c>
      <c r="W310" s="140">
        <f>IFERROR(VLOOKUP($B310,'相場&amp;ウオレット'!$A$4:$H$53,3,0),0)</f>
        <v>0</v>
      </c>
      <c r="X310" s="140">
        <f>IFERROR(VLOOKUP($B310,'相場&amp;ウオレット'!$A$4:$H$53,4,0),0)</f>
        <v>0</v>
      </c>
      <c r="Y310" s="140">
        <f>IFERROR(VLOOKUP($B310,'相場&amp;ウオレット'!$A$4:$H$53,5,0),0)</f>
        <v>0</v>
      </c>
      <c r="Z310" s="141" t="str">
        <f t="shared" si="98"/>
        <v>_</v>
      </c>
      <c r="AA310" s="142" t="str">
        <f t="shared" si="99"/>
        <v>_</v>
      </c>
      <c r="AB310" s="143">
        <f>IFERROR(IF(C310="両替",1,VLOOKUP(E310,マスタ!$F$4:$G$19,2,0)),0)</f>
        <v>0</v>
      </c>
      <c r="AC310" s="143">
        <f t="shared" si="103"/>
        <v>0</v>
      </c>
      <c r="AD310" s="143">
        <f t="shared" si="104"/>
        <v>0</v>
      </c>
      <c r="AE310" s="143">
        <f t="shared" si="105"/>
        <v>0</v>
      </c>
      <c r="AF310" s="143">
        <f t="shared" si="106"/>
        <v>0</v>
      </c>
      <c r="AG310" s="143">
        <f t="shared" si="107"/>
        <v>0</v>
      </c>
      <c r="AH310" s="143">
        <f t="shared" si="108"/>
        <v>0</v>
      </c>
      <c r="AI310" s="143">
        <f t="shared" si="100"/>
        <v>0</v>
      </c>
      <c r="AJ310" s="143">
        <f>IFERROR(VLOOKUP(F310,資産!$A$5:$G$10000,7,0),0)</f>
        <v>0</v>
      </c>
      <c r="AK310" s="142">
        <f>IF(C310="両替",1,IFERROR(VLOOKUP(L310,マスタ!$J$4:$L$19,2,0),0))</f>
        <v>0</v>
      </c>
      <c r="AL310" s="148">
        <f t="shared" si="109"/>
        <v>0</v>
      </c>
      <c r="AM310" s="148">
        <f t="shared" si="110"/>
        <v>0</v>
      </c>
      <c r="AN310" s="148">
        <f t="shared" si="111"/>
        <v>0</v>
      </c>
      <c r="AO310" s="148">
        <f t="shared" si="112"/>
        <v>0</v>
      </c>
      <c r="AP310" s="148">
        <f t="shared" si="113"/>
        <v>0</v>
      </c>
      <c r="AQ310" s="148">
        <f t="shared" si="114"/>
        <v>0</v>
      </c>
      <c r="AR310" s="148">
        <f t="shared" si="101"/>
        <v>0</v>
      </c>
      <c r="AS310" s="148">
        <f t="shared" si="115"/>
        <v>0</v>
      </c>
      <c r="AT310" s="148">
        <f t="shared" si="116"/>
        <v>0</v>
      </c>
    </row>
    <row r="311" spans="1:46">
      <c r="A311" s="21">
        <f t="shared" si="102"/>
        <v>303</v>
      </c>
      <c r="B311" s="29"/>
      <c r="C311" s="61"/>
      <c r="D311" s="34">
        <f t="shared" si="94"/>
        <v>0</v>
      </c>
      <c r="E311" s="17"/>
      <c r="F311" s="19"/>
      <c r="G311" s="18"/>
      <c r="H311" s="18"/>
      <c r="I311" s="18"/>
      <c r="J311" s="18"/>
      <c r="K311" s="60">
        <f t="shared" si="95"/>
        <v>0</v>
      </c>
      <c r="L311" s="17"/>
      <c r="M311" s="20">
        <f>IF(U311=0,0,SUM($U$9:U311))</f>
        <v>0</v>
      </c>
      <c r="N311" s="18"/>
      <c r="O311" s="18"/>
      <c r="P311" s="18"/>
      <c r="Q311" s="137">
        <f t="shared" si="96"/>
        <v>0</v>
      </c>
      <c r="R311" s="137">
        <f t="shared" si="97"/>
        <v>0</v>
      </c>
      <c r="S311" s="122"/>
      <c r="T311" s="139">
        <f>IFERROR(VLOOKUP(E311,マスタ!$F$4:$H$19,3,0),0)</f>
        <v>0</v>
      </c>
      <c r="U311" s="139">
        <f>IFERROR(VLOOKUP(L311,マスタ!$J$4:$L$19,3,0),0)</f>
        <v>0</v>
      </c>
      <c r="V311" s="140">
        <f>IFERROR(VLOOKUP($B311,'相場&amp;ウオレット'!$A$4:$H$53,2,0),0)</f>
        <v>0</v>
      </c>
      <c r="W311" s="140">
        <f>IFERROR(VLOOKUP($B311,'相場&amp;ウオレット'!$A$4:$H$53,3,0),0)</f>
        <v>0</v>
      </c>
      <c r="X311" s="140">
        <f>IFERROR(VLOOKUP($B311,'相場&amp;ウオレット'!$A$4:$H$53,4,0),0)</f>
        <v>0</v>
      </c>
      <c r="Y311" s="140">
        <f>IFERROR(VLOOKUP($B311,'相場&amp;ウオレット'!$A$4:$H$53,5,0),0)</f>
        <v>0</v>
      </c>
      <c r="Z311" s="141" t="str">
        <f t="shared" si="98"/>
        <v>_</v>
      </c>
      <c r="AA311" s="142" t="str">
        <f t="shared" si="99"/>
        <v>_</v>
      </c>
      <c r="AB311" s="143">
        <f>IFERROR(IF(C311="両替",1,VLOOKUP(E311,マスタ!$F$4:$G$19,2,0)),0)</f>
        <v>0</v>
      </c>
      <c r="AC311" s="143">
        <f t="shared" si="103"/>
        <v>0</v>
      </c>
      <c r="AD311" s="143">
        <f t="shared" si="104"/>
        <v>0</v>
      </c>
      <c r="AE311" s="143">
        <f t="shared" si="105"/>
        <v>0</v>
      </c>
      <c r="AF311" s="143">
        <f t="shared" si="106"/>
        <v>0</v>
      </c>
      <c r="AG311" s="143">
        <f t="shared" si="107"/>
        <v>0</v>
      </c>
      <c r="AH311" s="143">
        <f t="shared" si="108"/>
        <v>0</v>
      </c>
      <c r="AI311" s="143">
        <f t="shared" si="100"/>
        <v>0</v>
      </c>
      <c r="AJ311" s="143">
        <f>IFERROR(VLOOKUP(F311,資産!$A$5:$G$10000,7,0),0)</f>
        <v>0</v>
      </c>
      <c r="AK311" s="142">
        <f>IF(C311="両替",1,IFERROR(VLOOKUP(L311,マスタ!$J$4:$L$19,2,0),0))</f>
        <v>0</v>
      </c>
      <c r="AL311" s="148">
        <f t="shared" si="109"/>
        <v>0</v>
      </c>
      <c r="AM311" s="148">
        <f t="shared" si="110"/>
        <v>0</v>
      </c>
      <c r="AN311" s="148">
        <f t="shared" si="111"/>
        <v>0</v>
      </c>
      <c r="AO311" s="148">
        <f t="shared" si="112"/>
        <v>0</v>
      </c>
      <c r="AP311" s="148">
        <f t="shared" si="113"/>
        <v>0</v>
      </c>
      <c r="AQ311" s="148">
        <f t="shared" si="114"/>
        <v>0</v>
      </c>
      <c r="AR311" s="148">
        <f t="shared" si="101"/>
        <v>0</v>
      </c>
      <c r="AS311" s="148">
        <f t="shared" si="115"/>
        <v>0</v>
      </c>
      <c r="AT311" s="148">
        <f t="shared" si="116"/>
        <v>0</v>
      </c>
    </row>
    <row r="312" spans="1:46">
      <c r="A312" s="21">
        <f t="shared" si="102"/>
        <v>304</v>
      </c>
      <c r="B312" s="29"/>
      <c r="C312" s="61"/>
      <c r="D312" s="34">
        <f t="shared" si="94"/>
        <v>0</v>
      </c>
      <c r="E312" s="17"/>
      <c r="F312" s="19"/>
      <c r="G312" s="18"/>
      <c r="H312" s="18"/>
      <c r="I312" s="18"/>
      <c r="J312" s="18"/>
      <c r="K312" s="60">
        <f t="shared" si="95"/>
        <v>0</v>
      </c>
      <c r="L312" s="17"/>
      <c r="M312" s="20">
        <f>IF(U312=0,0,SUM($U$9:U312))</f>
        <v>0</v>
      </c>
      <c r="N312" s="18"/>
      <c r="O312" s="18"/>
      <c r="P312" s="18"/>
      <c r="Q312" s="137">
        <f t="shared" si="96"/>
        <v>0</v>
      </c>
      <c r="R312" s="137">
        <f t="shared" si="97"/>
        <v>0</v>
      </c>
      <c r="S312" s="122"/>
      <c r="T312" s="139">
        <f>IFERROR(VLOOKUP(E312,マスタ!$F$4:$H$19,3,0),0)</f>
        <v>0</v>
      </c>
      <c r="U312" s="139">
        <f>IFERROR(VLOOKUP(L312,マスタ!$J$4:$L$19,3,0),0)</f>
        <v>0</v>
      </c>
      <c r="V312" s="140">
        <f>IFERROR(VLOOKUP($B312,'相場&amp;ウオレット'!$A$4:$H$53,2,0),0)</f>
        <v>0</v>
      </c>
      <c r="W312" s="140">
        <f>IFERROR(VLOOKUP($B312,'相場&amp;ウオレット'!$A$4:$H$53,3,0),0)</f>
        <v>0</v>
      </c>
      <c r="X312" s="140">
        <f>IFERROR(VLOOKUP($B312,'相場&amp;ウオレット'!$A$4:$H$53,4,0),0)</f>
        <v>0</v>
      </c>
      <c r="Y312" s="140">
        <f>IFERROR(VLOOKUP($B312,'相場&amp;ウオレット'!$A$4:$H$53,5,0),0)</f>
        <v>0</v>
      </c>
      <c r="Z312" s="141" t="str">
        <f t="shared" si="98"/>
        <v>_</v>
      </c>
      <c r="AA312" s="142" t="str">
        <f t="shared" si="99"/>
        <v>_</v>
      </c>
      <c r="AB312" s="143">
        <f>IFERROR(IF(C312="両替",1,VLOOKUP(E312,マスタ!$F$4:$G$19,2,0)),0)</f>
        <v>0</v>
      </c>
      <c r="AC312" s="143">
        <f t="shared" si="103"/>
        <v>0</v>
      </c>
      <c r="AD312" s="143">
        <f t="shared" si="104"/>
        <v>0</v>
      </c>
      <c r="AE312" s="143">
        <f t="shared" si="105"/>
        <v>0</v>
      </c>
      <c r="AF312" s="143">
        <f t="shared" si="106"/>
        <v>0</v>
      </c>
      <c r="AG312" s="143">
        <f t="shared" si="107"/>
        <v>0</v>
      </c>
      <c r="AH312" s="143">
        <f t="shared" si="108"/>
        <v>0</v>
      </c>
      <c r="AI312" s="143">
        <f t="shared" si="100"/>
        <v>0</v>
      </c>
      <c r="AJ312" s="143">
        <f>IFERROR(VLOOKUP(F312,資産!$A$5:$G$10000,7,0),0)</f>
        <v>0</v>
      </c>
      <c r="AK312" s="142">
        <f>IF(C312="両替",1,IFERROR(VLOOKUP(L312,マスタ!$J$4:$L$19,2,0),0))</f>
        <v>0</v>
      </c>
      <c r="AL312" s="148">
        <f t="shared" si="109"/>
        <v>0</v>
      </c>
      <c r="AM312" s="148">
        <f t="shared" si="110"/>
        <v>0</v>
      </c>
      <c r="AN312" s="148">
        <f t="shared" si="111"/>
        <v>0</v>
      </c>
      <c r="AO312" s="148">
        <f t="shared" si="112"/>
        <v>0</v>
      </c>
      <c r="AP312" s="148">
        <f t="shared" si="113"/>
        <v>0</v>
      </c>
      <c r="AQ312" s="148">
        <f t="shared" si="114"/>
        <v>0</v>
      </c>
      <c r="AR312" s="148">
        <f t="shared" si="101"/>
        <v>0</v>
      </c>
      <c r="AS312" s="148">
        <f t="shared" si="115"/>
        <v>0</v>
      </c>
      <c r="AT312" s="148">
        <f t="shared" si="116"/>
        <v>0</v>
      </c>
    </row>
    <row r="313" spans="1:46">
      <c r="A313" s="21">
        <f t="shared" si="102"/>
        <v>305</v>
      </c>
      <c r="B313" s="29"/>
      <c r="C313" s="61"/>
      <c r="D313" s="34">
        <f t="shared" si="94"/>
        <v>0</v>
      </c>
      <c r="E313" s="17"/>
      <c r="F313" s="19"/>
      <c r="G313" s="18"/>
      <c r="H313" s="18"/>
      <c r="I313" s="18"/>
      <c r="J313" s="18"/>
      <c r="K313" s="60">
        <f t="shared" si="95"/>
        <v>0</v>
      </c>
      <c r="L313" s="17"/>
      <c r="M313" s="20">
        <f>IF(U313=0,0,SUM($U$9:U313))</f>
        <v>0</v>
      </c>
      <c r="N313" s="18"/>
      <c r="O313" s="18"/>
      <c r="P313" s="18"/>
      <c r="Q313" s="137">
        <f t="shared" si="96"/>
        <v>0</v>
      </c>
      <c r="R313" s="137">
        <f t="shared" si="97"/>
        <v>0</v>
      </c>
      <c r="S313" s="122"/>
      <c r="T313" s="139">
        <f>IFERROR(VLOOKUP(E313,マスタ!$F$4:$H$19,3,0),0)</f>
        <v>0</v>
      </c>
      <c r="U313" s="139">
        <f>IFERROR(VLOOKUP(L313,マスタ!$J$4:$L$19,3,0),0)</f>
        <v>0</v>
      </c>
      <c r="V313" s="140">
        <f>IFERROR(VLOOKUP($B313,'相場&amp;ウオレット'!$A$4:$H$53,2,0),0)</f>
        <v>0</v>
      </c>
      <c r="W313" s="140">
        <f>IFERROR(VLOOKUP($B313,'相場&amp;ウオレット'!$A$4:$H$53,3,0),0)</f>
        <v>0</v>
      </c>
      <c r="X313" s="140">
        <f>IFERROR(VLOOKUP($B313,'相場&amp;ウオレット'!$A$4:$H$53,4,0),0)</f>
        <v>0</v>
      </c>
      <c r="Y313" s="140">
        <f>IFERROR(VLOOKUP($B313,'相場&amp;ウオレット'!$A$4:$H$53,5,0),0)</f>
        <v>0</v>
      </c>
      <c r="Z313" s="141" t="str">
        <f t="shared" si="98"/>
        <v>_</v>
      </c>
      <c r="AA313" s="142" t="str">
        <f t="shared" si="99"/>
        <v>_</v>
      </c>
      <c r="AB313" s="143">
        <f>IFERROR(IF(C313="両替",1,VLOOKUP(E313,マスタ!$F$4:$G$19,2,0)),0)</f>
        <v>0</v>
      </c>
      <c r="AC313" s="143">
        <f t="shared" si="103"/>
        <v>0</v>
      </c>
      <c r="AD313" s="143">
        <f t="shared" si="104"/>
        <v>0</v>
      </c>
      <c r="AE313" s="143">
        <f t="shared" si="105"/>
        <v>0</v>
      </c>
      <c r="AF313" s="143">
        <f t="shared" si="106"/>
        <v>0</v>
      </c>
      <c r="AG313" s="143">
        <f t="shared" si="107"/>
        <v>0</v>
      </c>
      <c r="AH313" s="143">
        <f t="shared" si="108"/>
        <v>0</v>
      </c>
      <c r="AI313" s="143">
        <f t="shared" si="100"/>
        <v>0</v>
      </c>
      <c r="AJ313" s="143">
        <f>IFERROR(VLOOKUP(F313,資産!$A$5:$G$10000,7,0),0)</f>
        <v>0</v>
      </c>
      <c r="AK313" s="142">
        <f>IF(C313="両替",1,IFERROR(VLOOKUP(L313,マスタ!$J$4:$L$19,2,0),0))</f>
        <v>0</v>
      </c>
      <c r="AL313" s="148">
        <f t="shared" si="109"/>
        <v>0</v>
      </c>
      <c r="AM313" s="148">
        <f t="shared" si="110"/>
        <v>0</v>
      </c>
      <c r="AN313" s="148">
        <f t="shared" si="111"/>
        <v>0</v>
      </c>
      <c r="AO313" s="148">
        <f t="shared" si="112"/>
        <v>0</v>
      </c>
      <c r="AP313" s="148">
        <f t="shared" si="113"/>
        <v>0</v>
      </c>
      <c r="AQ313" s="148">
        <f t="shared" si="114"/>
        <v>0</v>
      </c>
      <c r="AR313" s="148">
        <f t="shared" si="101"/>
        <v>0</v>
      </c>
      <c r="AS313" s="148">
        <f t="shared" si="115"/>
        <v>0</v>
      </c>
      <c r="AT313" s="148">
        <f t="shared" si="116"/>
        <v>0</v>
      </c>
    </row>
    <row r="314" spans="1:46">
      <c r="A314" s="21">
        <f t="shared" si="102"/>
        <v>306</v>
      </c>
      <c r="B314" s="29"/>
      <c r="C314" s="61"/>
      <c r="D314" s="34">
        <f t="shared" si="94"/>
        <v>0</v>
      </c>
      <c r="E314" s="17"/>
      <c r="F314" s="19"/>
      <c r="G314" s="18"/>
      <c r="H314" s="18"/>
      <c r="I314" s="18"/>
      <c r="J314" s="18"/>
      <c r="K314" s="60">
        <f t="shared" si="95"/>
        <v>0</v>
      </c>
      <c r="L314" s="17"/>
      <c r="M314" s="20">
        <f>IF(U314=0,0,SUM($U$9:U314))</f>
        <v>0</v>
      </c>
      <c r="N314" s="18"/>
      <c r="O314" s="18"/>
      <c r="P314" s="18"/>
      <c r="Q314" s="137">
        <f t="shared" si="96"/>
        <v>0</v>
      </c>
      <c r="R314" s="137">
        <f t="shared" si="97"/>
        <v>0</v>
      </c>
      <c r="S314" s="122"/>
      <c r="T314" s="139">
        <f>IFERROR(VLOOKUP(E314,マスタ!$F$4:$H$19,3,0),0)</f>
        <v>0</v>
      </c>
      <c r="U314" s="139">
        <f>IFERROR(VLOOKUP(L314,マスタ!$J$4:$L$19,3,0),0)</f>
        <v>0</v>
      </c>
      <c r="V314" s="140">
        <f>IFERROR(VLOOKUP($B314,'相場&amp;ウオレット'!$A$4:$H$53,2,0),0)</f>
        <v>0</v>
      </c>
      <c r="W314" s="140">
        <f>IFERROR(VLOOKUP($B314,'相場&amp;ウオレット'!$A$4:$H$53,3,0),0)</f>
        <v>0</v>
      </c>
      <c r="X314" s="140">
        <f>IFERROR(VLOOKUP($B314,'相場&amp;ウオレット'!$A$4:$H$53,4,0),0)</f>
        <v>0</v>
      </c>
      <c r="Y314" s="140">
        <f>IFERROR(VLOOKUP($B314,'相場&amp;ウオレット'!$A$4:$H$53,5,0),0)</f>
        <v>0</v>
      </c>
      <c r="Z314" s="141" t="str">
        <f t="shared" si="98"/>
        <v>_</v>
      </c>
      <c r="AA314" s="142" t="str">
        <f t="shared" si="99"/>
        <v>_</v>
      </c>
      <c r="AB314" s="143">
        <f>IFERROR(IF(C314="両替",1,VLOOKUP(E314,マスタ!$F$4:$G$19,2,0)),0)</f>
        <v>0</v>
      </c>
      <c r="AC314" s="143">
        <f t="shared" si="103"/>
        <v>0</v>
      </c>
      <c r="AD314" s="143">
        <f t="shared" si="104"/>
        <v>0</v>
      </c>
      <c r="AE314" s="143">
        <f t="shared" si="105"/>
        <v>0</v>
      </c>
      <c r="AF314" s="143">
        <f t="shared" si="106"/>
        <v>0</v>
      </c>
      <c r="AG314" s="143">
        <f t="shared" si="107"/>
        <v>0</v>
      </c>
      <c r="AH314" s="143">
        <f t="shared" si="108"/>
        <v>0</v>
      </c>
      <c r="AI314" s="143">
        <f t="shared" si="100"/>
        <v>0</v>
      </c>
      <c r="AJ314" s="143">
        <f>IFERROR(VLOOKUP(F314,資産!$A$5:$G$10000,7,0),0)</f>
        <v>0</v>
      </c>
      <c r="AK314" s="142">
        <f>IF(C314="両替",1,IFERROR(VLOOKUP(L314,マスタ!$J$4:$L$19,2,0),0))</f>
        <v>0</v>
      </c>
      <c r="AL314" s="148">
        <f t="shared" si="109"/>
        <v>0</v>
      </c>
      <c r="AM314" s="148">
        <f t="shared" si="110"/>
        <v>0</v>
      </c>
      <c r="AN314" s="148">
        <f t="shared" si="111"/>
        <v>0</v>
      </c>
      <c r="AO314" s="148">
        <f t="shared" si="112"/>
        <v>0</v>
      </c>
      <c r="AP314" s="148">
        <f t="shared" si="113"/>
        <v>0</v>
      </c>
      <c r="AQ314" s="148">
        <f t="shared" si="114"/>
        <v>0</v>
      </c>
      <c r="AR314" s="148">
        <f t="shared" si="101"/>
        <v>0</v>
      </c>
      <c r="AS314" s="148">
        <f t="shared" si="115"/>
        <v>0</v>
      </c>
      <c r="AT314" s="148">
        <f t="shared" si="116"/>
        <v>0</v>
      </c>
    </row>
    <row r="315" spans="1:46">
      <c r="A315" s="21">
        <f t="shared" si="102"/>
        <v>307</v>
      </c>
      <c r="B315" s="29"/>
      <c r="C315" s="61"/>
      <c r="D315" s="34">
        <f t="shared" si="94"/>
        <v>0</v>
      </c>
      <c r="E315" s="17"/>
      <c r="F315" s="19"/>
      <c r="G315" s="18"/>
      <c r="H315" s="18"/>
      <c r="I315" s="18"/>
      <c r="J315" s="18"/>
      <c r="K315" s="60">
        <f t="shared" si="95"/>
        <v>0</v>
      </c>
      <c r="L315" s="17"/>
      <c r="M315" s="20">
        <f>IF(U315=0,0,SUM($U$9:U315))</f>
        <v>0</v>
      </c>
      <c r="N315" s="18"/>
      <c r="O315" s="18"/>
      <c r="P315" s="18"/>
      <c r="Q315" s="137">
        <f t="shared" si="96"/>
        <v>0</v>
      </c>
      <c r="R315" s="137">
        <f t="shared" si="97"/>
        <v>0</v>
      </c>
      <c r="S315" s="122"/>
      <c r="T315" s="139">
        <f>IFERROR(VLOOKUP(E315,マスタ!$F$4:$H$19,3,0),0)</f>
        <v>0</v>
      </c>
      <c r="U315" s="139">
        <f>IFERROR(VLOOKUP(L315,マスタ!$J$4:$L$19,3,0),0)</f>
        <v>0</v>
      </c>
      <c r="V315" s="140">
        <f>IFERROR(VLOOKUP($B315,'相場&amp;ウオレット'!$A$4:$H$53,2,0),0)</f>
        <v>0</v>
      </c>
      <c r="W315" s="140">
        <f>IFERROR(VLOOKUP($B315,'相場&amp;ウオレット'!$A$4:$H$53,3,0),0)</f>
        <v>0</v>
      </c>
      <c r="X315" s="140">
        <f>IFERROR(VLOOKUP($B315,'相場&amp;ウオレット'!$A$4:$H$53,4,0),0)</f>
        <v>0</v>
      </c>
      <c r="Y315" s="140">
        <f>IFERROR(VLOOKUP($B315,'相場&amp;ウオレット'!$A$4:$H$53,5,0),0)</f>
        <v>0</v>
      </c>
      <c r="Z315" s="141" t="str">
        <f t="shared" si="98"/>
        <v>_</v>
      </c>
      <c r="AA315" s="142" t="str">
        <f t="shared" si="99"/>
        <v>_</v>
      </c>
      <c r="AB315" s="143">
        <f>IFERROR(IF(C315="両替",1,VLOOKUP(E315,マスタ!$F$4:$G$19,2,0)),0)</f>
        <v>0</v>
      </c>
      <c r="AC315" s="143">
        <f t="shared" si="103"/>
        <v>0</v>
      </c>
      <c r="AD315" s="143">
        <f t="shared" si="104"/>
        <v>0</v>
      </c>
      <c r="AE315" s="143">
        <f t="shared" si="105"/>
        <v>0</v>
      </c>
      <c r="AF315" s="143">
        <f t="shared" si="106"/>
        <v>0</v>
      </c>
      <c r="AG315" s="143">
        <f t="shared" si="107"/>
        <v>0</v>
      </c>
      <c r="AH315" s="143">
        <f t="shared" si="108"/>
        <v>0</v>
      </c>
      <c r="AI315" s="143">
        <f t="shared" si="100"/>
        <v>0</v>
      </c>
      <c r="AJ315" s="143">
        <f>IFERROR(VLOOKUP(F315,資産!$A$5:$G$10000,7,0),0)</f>
        <v>0</v>
      </c>
      <c r="AK315" s="142">
        <f>IF(C315="両替",1,IFERROR(VLOOKUP(L315,マスタ!$J$4:$L$19,2,0),0))</f>
        <v>0</v>
      </c>
      <c r="AL315" s="148">
        <f t="shared" si="109"/>
        <v>0</v>
      </c>
      <c r="AM315" s="148">
        <f t="shared" si="110"/>
        <v>0</v>
      </c>
      <c r="AN315" s="148">
        <f t="shared" si="111"/>
        <v>0</v>
      </c>
      <c r="AO315" s="148">
        <f t="shared" si="112"/>
        <v>0</v>
      </c>
      <c r="AP315" s="148">
        <f t="shared" si="113"/>
        <v>0</v>
      </c>
      <c r="AQ315" s="148">
        <f t="shared" si="114"/>
        <v>0</v>
      </c>
      <c r="AR315" s="148">
        <f t="shared" si="101"/>
        <v>0</v>
      </c>
      <c r="AS315" s="148">
        <f t="shared" si="115"/>
        <v>0</v>
      </c>
      <c r="AT315" s="148">
        <f t="shared" si="116"/>
        <v>0</v>
      </c>
    </row>
    <row r="316" spans="1:46">
      <c r="A316" s="21">
        <f t="shared" si="102"/>
        <v>308</v>
      </c>
      <c r="B316" s="29"/>
      <c r="C316" s="61"/>
      <c r="D316" s="34">
        <f t="shared" si="94"/>
        <v>0</v>
      </c>
      <c r="E316" s="17"/>
      <c r="F316" s="19"/>
      <c r="G316" s="18"/>
      <c r="H316" s="18"/>
      <c r="I316" s="18"/>
      <c r="J316" s="18"/>
      <c r="K316" s="60">
        <f t="shared" si="95"/>
        <v>0</v>
      </c>
      <c r="L316" s="17"/>
      <c r="M316" s="20">
        <f>IF(U316=0,0,SUM($U$9:U316))</f>
        <v>0</v>
      </c>
      <c r="N316" s="18"/>
      <c r="O316" s="18"/>
      <c r="P316" s="18"/>
      <c r="Q316" s="137">
        <f t="shared" si="96"/>
        <v>0</v>
      </c>
      <c r="R316" s="137">
        <f t="shared" si="97"/>
        <v>0</v>
      </c>
      <c r="S316" s="122"/>
      <c r="T316" s="139">
        <f>IFERROR(VLOOKUP(E316,マスタ!$F$4:$H$19,3,0),0)</f>
        <v>0</v>
      </c>
      <c r="U316" s="139">
        <f>IFERROR(VLOOKUP(L316,マスタ!$J$4:$L$19,3,0),0)</f>
        <v>0</v>
      </c>
      <c r="V316" s="140">
        <f>IFERROR(VLOOKUP($B316,'相場&amp;ウオレット'!$A$4:$H$53,2,0),0)</f>
        <v>0</v>
      </c>
      <c r="W316" s="140">
        <f>IFERROR(VLOOKUP($B316,'相場&amp;ウオレット'!$A$4:$H$53,3,0),0)</f>
        <v>0</v>
      </c>
      <c r="X316" s="140">
        <f>IFERROR(VLOOKUP($B316,'相場&amp;ウオレット'!$A$4:$H$53,4,0),0)</f>
        <v>0</v>
      </c>
      <c r="Y316" s="140">
        <f>IFERROR(VLOOKUP($B316,'相場&amp;ウオレット'!$A$4:$H$53,5,0),0)</f>
        <v>0</v>
      </c>
      <c r="Z316" s="141" t="str">
        <f t="shared" si="98"/>
        <v>_</v>
      </c>
      <c r="AA316" s="142" t="str">
        <f t="shared" si="99"/>
        <v>_</v>
      </c>
      <c r="AB316" s="143">
        <f>IFERROR(IF(C316="両替",1,VLOOKUP(E316,マスタ!$F$4:$G$19,2,0)),0)</f>
        <v>0</v>
      </c>
      <c r="AC316" s="143">
        <f t="shared" si="103"/>
        <v>0</v>
      </c>
      <c r="AD316" s="143">
        <f t="shared" si="104"/>
        <v>0</v>
      </c>
      <c r="AE316" s="143">
        <f t="shared" si="105"/>
        <v>0</v>
      </c>
      <c r="AF316" s="143">
        <f t="shared" si="106"/>
        <v>0</v>
      </c>
      <c r="AG316" s="143">
        <f t="shared" si="107"/>
        <v>0</v>
      </c>
      <c r="AH316" s="143">
        <f t="shared" si="108"/>
        <v>0</v>
      </c>
      <c r="AI316" s="143">
        <f t="shared" si="100"/>
        <v>0</v>
      </c>
      <c r="AJ316" s="143">
        <f>IFERROR(VLOOKUP(F316,資産!$A$5:$G$10000,7,0),0)</f>
        <v>0</v>
      </c>
      <c r="AK316" s="142">
        <f>IF(C316="両替",1,IFERROR(VLOOKUP(L316,マスタ!$J$4:$L$19,2,0),0))</f>
        <v>0</v>
      </c>
      <c r="AL316" s="148">
        <f t="shared" si="109"/>
        <v>0</v>
      </c>
      <c r="AM316" s="148">
        <f t="shared" si="110"/>
        <v>0</v>
      </c>
      <c r="AN316" s="148">
        <f t="shared" si="111"/>
        <v>0</v>
      </c>
      <c r="AO316" s="148">
        <f t="shared" si="112"/>
        <v>0</v>
      </c>
      <c r="AP316" s="148">
        <f t="shared" si="113"/>
        <v>0</v>
      </c>
      <c r="AQ316" s="148">
        <f t="shared" si="114"/>
        <v>0</v>
      </c>
      <c r="AR316" s="148">
        <f t="shared" si="101"/>
        <v>0</v>
      </c>
      <c r="AS316" s="148">
        <f t="shared" si="115"/>
        <v>0</v>
      </c>
      <c r="AT316" s="148">
        <f t="shared" si="116"/>
        <v>0</v>
      </c>
    </row>
    <row r="317" spans="1:46">
      <c r="A317" s="21">
        <f t="shared" si="102"/>
        <v>309</v>
      </c>
      <c r="B317" s="29"/>
      <c r="C317" s="61"/>
      <c r="D317" s="34">
        <f t="shared" si="94"/>
        <v>0</v>
      </c>
      <c r="E317" s="17"/>
      <c r="F317" s="19"/>
      <c r="G317" s="18"/>
      <c r="H317" s="18"/>
      <c r="I317" s="18"/>
      <c r="J317" s="18"/>
      <c r="K317" s="60">
        <f t="shared" si="95"/>
        <v>0</v>
      </c>
      <c r="L317" s="17"/>
      <c r="M317" s="20">
        <f>IF(U317=0,0,SUM($U$9:U317))</f>
        <v>0</v>
      </c>
      <c r="N317" s="18"/>
      <c r="O317" s="18"/>
      <c r="P317" s="18"/>
      <c r="Q317" s="137">
        <f t="shared" si="96"/>
        <v>0</v>
      </c>
      <c r="R317" s="137">
        <f t="shared" si="97"/>
        <v>0</v>
      </c>
      <c r="S317" s="122"/>
      <c r="T317" s="139">
        <f>IFERROR(VLOOKUP(E317,マスタ!$F$4:$H$19,3,0),0)</f>
        <v>0</v>
      </c>
      <c r="U317" s="139">
        <f>IFERROR(VLOOKUP(L317,マスタ!$J$4:$L$19,3,0),0)</f>
        <v>0</v>
      </c>
      <c r="V317" s="140">
        <f>IFERROR(VLOOKUP($B317,'相場&amp;ウオレット'!$A$4:$H$53,2,0),0)</f>
        <v>0</v>
      </c>
      <c r="W317" s="140">
        <f>IFERROR(VLOOKUP($B317,'相場&amp;ウオレット'!$A$4:$H$53,3,0),0)</f>
        <v>0</v>
      </c>
      <c r="X317" s="140">
        <f>IFERROR(VLOOKUP($B317,'相場&amp;ウオレット'!$A$4:$H$53,4,0),0)</f>
        <v>0</v>
      </c>
      <c r="Y317" s="140">
        <f>IFERROR(VLOOKUP($B317,'相場&amp;ウオレット'!$A$4:$H$53,5,0),0)</f>
        <v>0</v>
      </c>
      <c r="Z317" s="141" t="str">
        <f t="shared" si="98"/>
        <v>_</v>
      </c>
      <c r="AA317" s="142" t="str">
        <f t="shared" si="99"/>
        <v>_</v>
      </c>
      <c r="AB317" s="143">
        <f>IFERROR(IF(C317="両替",1,VLOOKUP(E317,マスタ!$F$4:$G$19,2,0)),0)</f>
        <v>0</v>
      </c>
      <c r="AC317" s="143">
        <f t="shared" si="103"/>
        <v>0</v>
      </c>
      <c r="AD317" s="143">
        <f t="shared" si="104"/>
        <v>0</v>
      </c>
      <c r="AE317" s="143">
        <f t="shared" si="105"/>
        <v>0</v>
      </c>
      <c r="AF317" s="143">
        <f t="shared" si="106"/>
        <v>0</v>
      </c>
      <c r="AG317" s="143">
        <f t="shared" si="107"/>
        <v>0</v>
      </c>
      <c r="AH317" s="143">
        <f t="shared" si="108"/>
        <v>0</v>
      </c>
      <c r="AI317" s="143">
        <f t="shared" si="100"/>
        <v>0</v>
      </c>
      <c r="AJ317" s="143">
        <f>IFERROR(VLOOKUP(F317,資産!$A$5:$G$10000,7,0),0)</f>
        <v>0</v>
      </c>
      <c r="AK317" s="142">
        <f>IF(C317="両替",1,IFERROR(VLOOKUP(L317,マスタ!$J$4:$L$19,2,0),0))</f>
        <v>0</v>
      </c>
      <c r="AL317" s="148">
        <f t="shared" si="109"/>
        <v>0</v>
      </c>
      <c r="AM317" s="148">
        <f t="shared" si="110"/>
        <v>0</v>
      </c>
      <c r="AN317" s="148">
        <f t="shared" si="111"/>
        <v>0</v>
      </c>
      <c r="AO317" s="148">
        <f t="shared" si="112"/>
        <v>0</v>
      </c>
      <c r="AP317" s="148">
        <f t="shared" si="113"/>
        <v>0</v>
      </c>
      <c r="AQ317" s="148">
        <f t="shared" si="114"/>
        <v>0</v>
      </c>
      <c r="AR317" s="148">
        <f t="shared" si="101"/>
        <v>0</v>
      </c>
      <c r="AS317" s="148">
        <f t="shared" si="115"/>
        <v>0</v>
      </c>
      <c r="AT317" s="148">
        <f t="shared" si="116"/>
        <v>0</v>
      </c>
    </row>
    <row r="318" spans="1:46">
      <c r="A318" s="21">
        <f t="shared" si="102"/>
        <v>310</v>
      </c>
      <c r="B318" s="29"/>
      <c r="C318" s="61"/>
      <c r="D318" s="34">
        <f t="shared" si="94"/>
        <v>0</v>
      </c>
      <c r="E318" s="17"/>
      <c r="F318" s="19"/>
      <c r="G318" s="18"/>
      <c r="H318" s="18"/>
      <c r="I318" s="18"/>
      <c r="J318" s="18"/>
      <c r="K318" s="60">
        <f t="shared" si="95"/>
        <v>0</v>
      </c>
      <c r="L318" s="17"/>
      <c r="M318" s="20">
        <f>IF(U318=0,0,SUM($U$9:U318))</f>
        <v>0</v>
      </c>
      <c r="N318" s="18"/>
      <c r="O318" s="18"/>
      <c r="P318" s="18"/>
      <c r="Q318" s="137">
        <f t="shared" si="96"/>
        <v>0</v>
      </c>
      <c r="R318" s="137">
        <f t="shared" si="97"/>
        <v>0</v>
      </c>
      <c r="S318" s="122"/>
      <c r="T318" s="139">
        <f>IFERROR(VLOOKUP(E318,マスタ!$F$4:$H$19,3,0),0)</f>
        <v>0</v>
      </c>
      <c r="U318" s="139">
        <f>IFERROR(VLOOKUP(L318,マスタ!$J$4:$L$19,3,0),0)</f>
        <v>0</v>
      </c>
      <c r="V318" s="140">
        <f>IFERROR(VLOOKUP($B318,'相場&amp;ウオレット'!$A$4:$H$53,2,0),0)</f>
        <v>0</v>
      </c>
      <c r="W318" s="140">
        <f>IFERROR(VLOOKUP($B318,'相場&amp;ウオレット'!$A$4:$H$53,3,0),0)</f>
        <v>0</v>
      </c>
      <c r="X318" s="140">
        <f>IFERROR(VLOOKUP($B318,'相場&amp;ウオレット'!$A$4:$H$53,4,0),0)</f>
        <v>0</v>
      </c>
      <c r="Y318" s="140">
        <f>IFERROR(VLOOKUP($B318,'相場&amp;ウオレット'!$A$4:$H$53,5,0),0)</f>
        <v>0</v>
      </c>
      <c r="Z318" s="141" t="str">
        <f t="shared" si="98"/>
        <v>_</v>
      </c>
      <c r="AA318" s="142" t="str">
        <f t="shared" si="99"/>
        <v>_</v>
      </c>
      <c r="AB318" s="143">
        <f>IFERROR(IF(C318="両替",1,VLOOKUP(E318,マスタ!$F$4:$G$19,2,0)),0)</f>
        <v>0</v>
      </c>
      <c r="AC318" s="143">
        <f t="shared" si="103"/>
        <v>0</v>
      </c>
      <c r="AD318" s="143">
        <f t="shared" si="104"/>
        <v>0</v>
      </c>
      <c r="AE318" s="143">
        <f t="shared" si="105"/>
        <v>0</v>
      </c>
      <c r="AF318" s="143">
        <f t="shared" si="106"/>
        <v>0</v>
      </c>
      <c r="AG318" s="143">
        <f t="shared" si="107"/>
        <v>0</v>
      </c>
      <c r="AH318" s="143">
        <f t="shared" si="108"/>
        <v>0</v>
      </c>
      <c r="AI318" s="143">
        <f t="shared" si="100"/>
        <v>0</v>
      </c>
      <c r="AJ318" s="143">
        <f>IFERROR(VLOOKUP(F318,資産!$A$5:$G$10000,7,0),0)</f>
        <v>0</v>
      </c>
      <c r="AK318" s="142">
        <f>IF(C318="両替",1,IFERROR(VLOOKUP(L318,マスタ!$J$4:$L$19,2,0),0))</f>
        <v>0</v>
      </c>
      <c r="AL318" s="148">
        <f t="shared" si="109"/>
        <v>0</v>
      </c>
      <c r="AM318" s="148">
        <f t="shared" si="110"/>
        <v>0</v>
      </c>
      <c r="AN318" s="148">
        <f t="shared" si="111"/>
        <v>0</v>
      </c>
      <c r="AO318" s="148">
        <f t="shared" si="112"/>
        <v>0</v>
      </c>
      <c r="AP318" s="148">
        <f t="shared" si="113"/>
        <v>0</v>
      </c>
      <c r="AQ318" s="148">
        <f t="shared" si="114"/>
        <v>0</v>
      </c>
      <c r="AR318" s="148">
        <f t="shared" si="101"/>
        <v>0</v>
      </c>
      <c r="AS318" s="148">
        <f t="shared" si="115"/>
        <v>0</v>
      </c>
      <c r="AT318" s="148">
        <f t="shared" si="116"/>
        <v>0</v>
      </c>
    </row>
    <row r="319" spans="1:46">
      <c r="A319" s="21">
        <f t="shared" si="102"/>
        <v>311</v>
      </c>
      <c r="B319" s="29"/>
      <c r="C319" s="61"/>
      <c r="D319" s="34">
        <f t="shared" si="94"/>
        <v>0</v>
      </c>
      <c r="E319" s="17"/>
      <c r="F319" s="19"/>
      <c r="G319" s="18"/>
      <c r="H319" s="18"/>
      <c r="I319" s="18"/>
      <c r="J319" s="18"/>
      <c r="K319" s="60">
        <f t="shared" si="95"/>
        <v>0</v>
      </c>
      <c r="L319" s="17"/>
      <c r="M319" s="20">
        <f>IF(U319=0,0,SUM($U$9:U319))</f>
        <v>0</v>
      </c>
      <c r="N319" s="18"/>
      <c r="O319" s="18"/>
      <c r="P319" s="18"/>
      <c r="Q319" s="137">
        <f t="shared" si="96"/>
        <v>0</v>
      </c>
      <c r="R319" s="137">
        <f t="shared" si="97"/>
        <v>0</v>
      </c>
      <c r="S319" s="122"/>
      <c r="T319" s="139">
        <f>IFERROR(VLOOKUP(E319,マスタ!$F$4:$H$19,3,0),0)</f>
        <v>0</v>
      </c>
      <c r="U319" s="139">
        <f>IFERROR(VLOOKUP(L319,マスタ!$J$4:$L$19,3,0),0)</f>
        <v>0</v>
      </c>
      <c r="V319" s="140">
        <f>IFERROR(VLOOKUP($B319,'相場&amp;ウオレット'!$A$4:$H$53,2,0),0)</f>
        <v>0</v>
      </c>
      <c r="W319" s="140">
        <f>IFERROR(VLOOKUP($B319,'相場&amp;ウオレット'!$A$4:$H$53,3,0),0)</f>
        <v>0</v>
      </c>
      <c r="X319" s="140">
        <f>IFERROR(VLOOKUP($B319,'相場&amp;ウオレット'!$A$4:$H$53,4,0),0)</f>
        <v>0</v>
      </c>
      <c r="Y319" s="140">
        <f>IFERROR(VLOOKUP($B319,'相場&amp;ウオレット'!$A$4:$H$53,5,0),0)</f>
        <v>0</v>
      </c>
      <c r="Z319" s="141" t="str">
        <f t="shared" si="98"/>
        <v>_</v>
      </c>
      <c r="AA319" s="142" t="str">
        <f t="shared" si="99"/>
        <v>_</v>
      </c>
      <c r="AB319" s="143">
        <f>IFERROR(IF(C319="両替",1,VLOOKUP(E319,マスタ!$F$4:$G$19,2,0)),0)</f>
        <v>0</v>
      </c>
      <c r="AC319" s="143">
        <f t="shared" si="103"/>
        <v>0</v>
      </c>
      <c r="AD319" s="143">
        <f t="shared" si="104"/>
        <v>0</v>
      </c>
      <c r="AE319" s="143">
        <f t="shared" si="105"/>
        <v>0</v>
      </c>
      <c r="AF319" s="143">
        <f t="shared" si="106"/>
        <v>0</v>
      </c>
      <c r="AG319" s="143">
        <f t="shared" si="107"/>
        <v>0</v>
      </c>
      <c r="AH319" s="143">
        <f t="shared" si="108"/>
        <v>0</v>
      </c>
      <c r="AI319" s="143">
        <f t="shared" si="100"/>
        <v>0</v>
      </c>
      <c r="AJ319" s="143">
        <f>IFERROR(VLOOKUP(F319,資産!$A$5:$G$10000,7,0),0)</f>
        <v>0</v>
      </c>
      <c r="AK319" s="142">
        <f>IF(C319="両替",1,IFERROR(VLOOKUP(L319,マスタ!$J$4:$L$19,2,0),0))</f>
        <v>0</v>
      </c>
      <c r="AL319" s="148">
        <f t="shared" si="109"/>
        <v>0</v>
      </c>
      <c r="AM319" s="148">
        <f t="shared" si="110"/>
        <v>0</v>
      </c>
      <c r="AN319" s="148">
        <f t="shared" si="111"/>
        <v>0</v>
      </c>
      <c r="AO319" s="148">
        <f t="shared" si="112"/>
        <v>0</v>
      </c>
      <c r="AP319" s="148">
        <f t="shared" si="113"/>
        <v>0</v>
      </c>
      <c r="AQ319" s="148">
        <f t="shared" si="114"/>
        <v>0</v>
      </c>
      <c r="AR319" s="148">
        <f t="shared" si="101"/>
        <v>0</v>
      </c>
      <c r="AS319" s="148">
        <f t="shared" si="115"/>
        <v>0</v>
      </c>
      <c r="AT319" s="148">
        <f t="shared" si="116"/>
        <v>0</v>
      </c>
    </row>
    <row r="320" spans="1:46">
      <c r="A320" s="21">
        <f t="shared" si="102"/>
        <v>312</v>
      </c>
      <c r="B320" s="29"/>
      <c r="C320" s="61"/>
      <c r="D320" s="34">
        <f t="shared" si="94"/>
        <v>0</v>
      </c>
      <c r="E320" s="17"/>
      <c r="F320" s="19"/>
      <c r="G320" s="18"/>
      <c r="H320" s="18"/>
      <c r="I320" s="18"/>
      <c r="J320" s="18"/>
      <c r="K320" s="60">
        <f t="shared" si="95"/>
        <v>0</v>
      </c>
      <c r="L320" s="17"/>
      <c r="M320" s="20">
        <f>IF(U320=0,0,SUM($U$9:U320))</f>
        <v>0</v>
      </c>
      <c r="N320" s="18"/>
      <c r="O320" s="18"/>
      <c r="P320" s="18"/>
      <c r="Q320" s="137">
        <f t="shared" si="96"/>
        <v>0</v>
      </c>
      <c r="R320" s="137">
        <f t="shared" si="97"/>
        <v>0</v>
      </c>
      <c r="S320" s="122"/>
      <c r="T320" s="139">
        <f>IFERROR(VLOOKUP(E320,マスタ!$F$4:$H$19,3,0),0)</f>
        <v>0</v>
      </c>
      <c r="U320" s="139">
        <f>IFERROR(VLOOKUP(L320,マスタ!$J$4:$L$19,3,0),0)</f>
        <v>0</v>
      </c>
      <c r="V320" s="140">
        <f>IFERROR(VLOOKUP($B320,'相場&amp;ウオレット'!$A$4:$H$53,2,0),0)</f>
        <v>0</v>
      </c>
      <c r="W320" s="140">
        <f>IFERROR(VLOOKUP($B320,'相場&amp;ウオレット'!$A$4:$H$53,3,0),0)</f>
        <v>0</v>
      </c>
      <c r="X320" s="140">
        <f>IFERROR(VLOOKUP($B320,'相場&amp;ウオレット'!$A$4:$H$53,4,0),0)</f>
        <v>0</v>
      </c>
      <c r="Y320" s="140">
        <f>IFERROR(VLOOKUP($B320,'相場&amp;ウオレット'!$A$4:$H$53,5,0),0)</f>
        <v>0</v>
      </c>
      <c r="Z320" s="141" t="str">
        <f t="shared" si="98"/>
        <v>_</v>
      </c>
      <c r="AA320" s="142" t="str">
        <f t="shared" si="99"/>
        <v>_</v>
      </c>
      <c r="AB320" s="143">
        <f>IFERROR(IF(C320="両替",1,VLOOKUP(E320,マスタ!$F$4:$G$19,2,0)),0)</f>
        <v>0</v>
      </c>
      <c r="AC320" s="143">
        <f t="shared" si="103"/>
        <v>0</v>
      </c>
      <c r="AD320" s="143">
        <f t="shared" si="104"/>
        <v>0</v>
      </c>
      <c r="AE320" s="143">
        <f t="shared" si="105"/>
        <v>0</v>
      </c>
      <c r="AF320" s="143">
        <f t="shared" si="106"/>
        <v>0</v>
      </c>
      <c r="AG320" s="143">
        <f t="shared" si="107"/>
        <v>0</v>
      </c>
      <c r="AH320" s="143">
        <f t="shared" si="108"/>
        <v>0</v>
      </c>
      <c r="AI320" s="143">
        <f t="shared" si="100"/>
        <v>0</v>
      </c>
      <c r="AJ320" s="143">
        <f>IFERROR(VLOOKUP(F320,資産!$A$5:$G$10000,7,0),0)</f>
        <v>0</v>
      </c>
      <c r="AK320" s="142">
        <f>IF(C320="両替",1,IFERROR(VLOOKUP(L320,マスタ!$J$4:$L$19,2,0),0))</f>
        <v>0</v>
      </c>
      <c r="AL320" s="148">
        <f t="shared" si="109"/>
        <v>0</v>
      </c>
      <c r="AM320" s="148">
        <f t="shared" si="110"/>
        <v>0</v>
      </c>
      <c r="AN320" s="148">
        <f t="shared" si="111"/>
        <v>0</v>
      </c>
      <c r="AO320" s="148">
        <f t="shared" si="112"/>
        <v>0</v>
      </c>
      <c r="AP320" s="148">
        <f t="shared" si="113"/>
        <v>0</v>
      </c>
      <c r="AQ320" s="148">
        <f t="shared" si="114"/>
        <v>0</v>
      </c>
      <c r="AR320" s="148">
        <f t="shared" si="101"/>
        <v>0</v>
      </c>
      <c r="AS320" s="148">
        <f t="shared" si="115"/>
        <v>0</v>
      </c>
      <c r="AT320" s="148">
        <f t="shared" si="116"/>
        <v>0</v>
      </c>
    </row>
    <row r="321" spans="1:46">
      <c r="A321" s="21">
        <f t="shared" si="102"/>
        <v>313</v>
      </c>
      <c r="B321" s="29"/>
      <c r="C321" s="61"/>
      <c r="D321" s="34">
        <f t="shared" si="94"/>
        <v>0</v>
      </c>
      <c r="E321" s="17"/>
      <c r="F321" s="19"/>
      <c r="G321" s="18"/>
      <c r="H321" s="18"/>
      <c r="I321" s="18"/>
      <c r="J321" s="18"/>
      <c r="K321" s="60">
        <f t="shared" si="95"/>
        <v>0</v>
      </c>
      <c r="L321" s="17"/>
      <c r="M321" s="20">
        <f>IF(U321=0,0,SUM($U$9:U321))</f>
        <v>0</v>
      </c>
      <c r="N321" s="18"/>
      <c r="O321" s="18"/>
      <c r="P321" s="18"/>
      <c r="Q321" s="137">
        <f t="shared" si="96"/>
        <v>0</v>
      </c>
      <c r="R321" s="137">
        <f t="shared" si="97"/>
        <v>0</v>
      </c>
      <c r="S321" s="122"/>
      <c r="T321" s="139">
        <f>IFERROR(VLOOKUP(E321,マスタ!$F$4:$H$19,3,0),0)</f>
        <v>0</v>
      </c>
      <c r="U321" s="139">
        <f>IFERROR(VLOOKUP(L321,マスタ!$J$4:$L$19,3,0),0)</f>
        <v>0</v>
      </c>
      <c r="V321" s="140">
        <f>IFERROR(VLOOKUP($B321,'相場&amp;ウオレット'!$A$4:$H$53,2,0),0)</f>
        <v>0</v>
      </c>
      <c r="W321" s="140">
        <f>IFERROR(VLOOKUP($B321,'相場&amp;ウオレット'!$A$4:$H$53,3,0),0)</f>
        <v>0</v>
      </c>
      <c r="X321" s="140">
        <f>IFERROR(VLOOKUP($B321,'相場&amp;ウオレット'!$A$4:$H$53,4,0),0)</f>
        <v>0</v>
      </c>
      <c r="Y321" s="140">
        <f>IFERROR(VLOOKUP($B321,'相場&amp;ウオレット'!$A$4:$H$53,5,0),0)</f>
        <v>0</v>
      </c>
      <c r="Z321" s="141" t="str">
        <f t="shared" si="98"/>
        <v>_</v>
      </c>
      <c r="AA321" s="142" t="str">
        <f t="shared" si="99"/>
        <v>_</v>
      </c>
      <c r="AB321" s="143">
        <f>IFERROR(IF(C321="両替",1,VLOOKUP(E321,マスタ!$F$4:$G$19,2,0)),0)</f>
        <v>0</v>
      </c>
      <c r="AC321" s="143">
        <f t="shared" si="103"/>
        <v>0</v>
      </c>
      <c r="AD321" s="143">
        <f t="shared" si="104"/>
        <v>0</v>
      </c>
      <c r="AE321" s="143">
        <f t="shared" si="105"/>
        <v>0</v>
      </c>
      <c r="AF321" s="143">
        <f t="shared" si="106"/>
        <v>0</v>
      </c>
      <c r="AG321" s="143">
        <f t="shared" si="107"/>
        <v>0</v>
      </c>
      <c r="AH321" s="143">
        <f t="shared" si="108"/>
        <v>0</v>
      </c>
      <c r="AI321" s="143">
        <f t="shared" si="100"/>
        <v>0</v>
      </c>
      <c r="AJ321" s="143">
        <f>IFERROR(VLOOKUP(F321,資産!$A$5:$G$10000,7,0),0)</f>
        <v>0</v>
      </c>
      <c r="AK321" s="142">
        <f>IF(C321="両替",1,IFERROR(VLOOKUP(L321,マスタ!$J$4:$L$19,2,0),0))</f>
        <v>0</v>
      </c>
      <c r="AL321" s="148">
        <f t="shared" si="109"/>
        <v>0</v>
      </c>
      <c r="AM321" s="148">
        <f t="shared" si="110"/>
        <v>0</v>
      </c>
      <c r="AN321" s="148">
        <f t="shared" si="111"/>
        <v>0</v>
      </c>
      <c r="AO321" s="148">
        <f t="shared" si="112"/>
        <v>0</v>
      </c>
      <c r="AP321" s="148">
        <f t="shared" si="113"/>
        <v>0</v>
      </c>
      <c r="AQ321" s="148">
        <f t="shared" si="114"/>
        <v>0</v>
      </c>
      <c r="AR321" s="148">
        <f t="shared" si="101"/>
        <v>0</v>
      </c>
      <c r="AS321" s="148">
        <f t="shared" si="115"/>
        <v>0</v>
      </c>
      <c r="AT321" s="148">
        <f t="shared" si="116"/>
        <v>0</v>
      </c>
    </row>
    <row r="322" spans="1:46">
      <c r="A322" s="21">
        <f t="shared" si="102"/>
        <v>314</v>
      </c>
      <c r="B322" s="29"/>
      <c r="C322" s="61"/>
      <c r="D322" s="34">
        <f t="shared" si="94"/>
        <v>0</v>
      </c>
      <c r="E322" s="17"/>
      <c r="F322" s="19"/>
      <c r="G322" s="18"/>
      <c r="H322" s="18"/>
      <c r="I322" s="18"/>
      <c r="J322" s="18"/>
      <c r="K322" s="60">
        <f t="shared" si="95"/>
        <v>0</v>
      </c>
      <c r="L322" s="17"/>
      <c r="M322" s="20">
        <f>IF(U322=0,0,SUM($U$9:U322))</f>
        <v>0</v>
      </c>
      <c r="N322" s="18"/>
      <c r="O322" s="18"/>
      <c r="P322" s="18"/>
      <c r="Q322" s="137">
        <f t="shared" si="96"/>
        <v>0</v>
      </c>
      <c r="R322" s="137">
        <f t="shared" si="97"/>
        <v>0</v>
      </c>
      <c r="S322" s="122"/>
      <c r="T322" s="139">
        <f>IFERROR(VLOOKUP(E322,マスタ!$F$4:$H$19,3,0),0)</f>
        <v>0</v>
      </c>
      <c r="U322" s="139">
        <f>IFERROR(VLOOKUP(L322,マスタ!$J$4:$L$19,3,0),0)</f>
        <v>0</v>
      </c>
      <c r="V322" s="140">
        <f>IFERROR(VLOOKUP($B322,'相場&amp;ウオレット'!$A$4:$H$53,2,0),0)</f>
        <v>0</v>
      </c>
      <c r="W322" s="140">
        <f>IFERROR(VLOOKUP($B322,'相場&amp;ウオレット'!$A$4:$H$53,3,0),0)</f>
        <v>0</v>
      </c>
      <c r="X322" s="140">
        <f>IFERROR(VLOOKUP($B322,'相場&amp;ウオレット'!$A$4:$H$53,4,0),0)</f>
        <v>0</v>
      </c>
      <c r="Y322" s="140">
        <f>IFERROR(VLOOKUP($B322,'相場&amp;ウオレット'!$A$4:$H$53,5,0),0)</f>
        <v>0</v>
      </c>
      <c r="Z322" s="141" t="str">
        <f t="shared" si="98"/>
        <v>_</v>
      </c>
      <c r="AA322" s="142" t="str">
        <f t="shared" si="99"/>
        <v>_</v>
      </c>
      <c r="AB322" s="143">
        <f>IFERROR(IF(C322="両替",1,VLOOKUP(E322,マスタ!$F$4:$G$19,2,0)),0)</f>
        <v>0</v>
      </c>
      <c r="AC322" s="143">
        <f t="shared" si="103"/>
        <v>0</v>
      </c>
      <c r="AD322" s="143">
        <f t="shared" si="104"/>
        <v>0</v>
      </c>
      <c r="AE322" s="143">
        <f t="shared" si="105"/>
        <v>0</v>
      </c>
      <c r="AF322" s="143">
        <f t="shared" si="106"/>
        <v>0</v>
      </c>
      <c r="AG322" s="143">
        <f t="shared" si="107"/>
        <v>0</v>
      </c>
      <c r="AH322" s="143">
        <f t="shared" si="108"/>
        <v>0</v>
      </c>
      <c r="AI322" s="143">
        <f t="shared" si="100"/>
        <v>0</v>
      </c>
      <c r="AJ322" s="143">
        <f>IFERROR(VLOOKUP(F322,資産!$A$5:$G$10000,7,0),0)</f>
        <v>0</v>
      </c>
      <c r="AK322" s="142">
        <f>IF(C322="両替",1,IFERROR(VLOOKUP(L322,マスタ!$J$4:$L$19,2,0),0))</f>
        <v>0</v>
      </c>
      <c r="AL322" s="148">
        <f t="shared" si="109"/>
        <v>0</v>
      </c>
      <c r="AM322" s="148">
        <f t="shared" si="110"/>
        <v>0</v>
      </c>
      <c r="AN322" s="148">
        <f t="shared" si="111"/>
        <v>0</v>
      </c>
      <c r="AO322" s="148">
        <f t="shared" si="112"/>
        <v>0</v>
      </c>
      <c r="AP322" s="148">
        <f t="shared" si="113"/>
        <v>0</v>
      </c>
      <c r="AQ322" s="148">
        <f t="shared" si="114"/>
        <v>0</v>
      </c>
      <c r="AR322" s="148">
        <f t="shared" si="101"/>
        <v>0</v>
      </c>
      <c r="AS322" s="148">
        <f t="shared" si="115"/>
        <v>0</v>
      </c>
      <c r="AT322" s="148">
        <f t="shared" si="116"/>
        <v>0</v>
      </c>
    </row>
    <row r="323" spans="1:46">
      <c r="A323" s="21">
        <f t="shared" si="102"/>
        <v>315</v>
      </c>
      <c r="B323" s="29"/>
      <c r="C323" s="61"/>
      <c r="D323" s="34">
        <f t="shared" si="94"/>
        <v>0</v>
      </c>
      <c r="E323" s="17"/>
      <c r="F323" s="19"/>
      <c r="G323" s="18"/>
      <c r="H323" s="18"/>
      <c r="I323" s="18"/>
      <c r="J323" s="18"/>
      <c r="K323" s="60">
        <f t="shared" si="95"/>
        <v>0</v>
      </c>
      <c r="L323" s="17"/>
      <c r="M323" s="20">
        <f>IF(U323=0,0,SUM($U$9:U323))</f>
        <v>0</v>
      </c>
      <c r="N323" s="18"/>
      <c r="O323" s="18"/>
      <c r="P323" s="18"/>
      <c r="Q323" s="137">
        <f t="shared" si="96"/>
        <v>0</v>
      </c>
      <c r="R323" s="137">
        <f t="shared" si="97"/>
        <v>0</v>
      </c>
      <c r="S323" s="122"/>
      <c r="T323" s="139">
        <f>IFERROR(VLOOKUP(E323,マスタ!$F$4:$H$19,3,0),0)</f>
        <v>0</v>
      </c>
      <c r="U323" s="139">
        <f>IFERROR(VLOOKUP(L323,マスタ!$J$4:$L$19,3,0),0)</f>
        <v>0</v>
      </c>
      <c r="V323" s="140">
        <f>IFERROR(VLOOKUP($B323,'相場&amp;ウオレット'!$A$4:$H$53,2,0),0)</f>
        <v>0</v>
      </c>
      <c r="W323" s="140">
        <f>IFERROR(VLOOKUP($B323,'相場&amp;ウオレット'!$A$4:$H$53,3,0),0)</f>
        <v>0</v>
      </c>
      <c r="X323" s="140">
        <f>IFERROR(VLOOKUP($B323,'相場&amp;ウオレット'!$A$4:$H$53,4,0),0)</f>
        <v>0</v>
      </c>
      <c r="Y323" s="140">
        <f>IFERROR(VLOOKUP($B323,'相場&amp;ウオレット'!$A$4:$H$53,5,0),0)</f>
        <v>0</v>
      </c>
      <c r="Z323" s="141" t="str">
        <f t="shared" si="98"/>
        <v>_</v>
      </c>
      <c r="AA323" s="142" t="str">
        <f t="shared" si="99"/>
        <v>_</v>
      </c>
      <c r="AB323" s="143">
        <f>IFERROR(IF(C323="両替",1,VLOOKUP(E323,マスタ!$F$4:$G$19,2,0)),0)</f>
        <v>0</v>
      </c>
      <c r="AC323" s="143">
        <f t="shared" si="103"/>
        <v>0</v>
      </c>
      <c r="AD323" s="143">
        <f t="shared" si="104"/>
        <v>0</v>
      </c>
      <c r="AE323" s="143">
        <f t="shared" si="105"/>
        <v>0</v>
      </c>
      <c r="AF323" s="143">
        <f t="shared" si="106"/>
        <v>0</v>
      </c>
      <c r="AG323" s="143">
        <f t="shared" si="107"/>
        <v>0</v>
      </c>
      <c r="AH323" s="143">
        <f t="shared" si="108"/>
        <v>0</v>
      </c>
      <c r="AI323" s="143">
        <f t="shared" si="100"/>
        <v>0</v>
      </c>
      <c r="AJ323" s="143">
        <f>IFERROR(VLOOKUP(F323,資産!$A$5:$G$10000,7,0),0)</f>
        <v>0</v>
      </c>
      <c r="AK323" s="142">
        <f>IF(C323="両替",1,IFERROR(VLOOKUP(L323,マスタ!$J$4:$L$19,2,0),0))</f>
        <v>0</v>
      </c>
      <c r="AL323" s="148">
        <f t="shared" si="109"/>
        <v>0</v>
      </c>
      <c r="AM323" s="148">
        <f t="shared" si="110"/>
        <v>0</v>
      </c>
      <c r="AN323" s="148">
        <f t="shared" si="111"/>
        <v>0</v>
      </c>
      <c r="AO323" s="148">
        <f t="shared" si="112"/>
        <v>0</v>
      </c>
      <c r="AP323" s="148">
        <f t="shared" si="113"/>
        <v>0</v>
      </c>
      <c r="AQ323" s="148">
        <f t="shared" si="114"/>
        <v>0</v>
      </c>
      <c r="AR323" s="148">
        <f t="shared" si="101"/>
        <v>0</v>
      </c>
      <c r="AS323" s="148">
        <f t="shared" si="115"/>
        <v>0</v>
      </c>
      <c r="AT323" s="148">
        <f t="shared" si="116"/>
        <v>0</v>
      </c>
    </row>
    <row r="324" spans="1:46">
      <c r="A324" s="21">
        <f t="shared" si="102"/>
        <v>316</v>
      </c>
      <c r="B324" s="29"/>
      <c r="C324" s="61"/>
      <c r="D324" s="34">
        <f t="shared" si="94"/>
        <v>0</v>
      </c>
      <c r="E324" s="17"/>
      <c r="F324" s="19"/>
      <c r="G324" s="18"/>
      <c r="H324" s="18"/>
      <c r="I324" s="18"/>
      <c r="J324" s="18"/>
      <c r="K324" s="60">
        <f t="shared" si="95"/>
        <v>0</v>
      </c>
      <c r="L324" s="17"/>
      <c r="M324" s="20">
        <f>IF(U324=0,0,SUM($U$9:U324))</f>
        <v>0</v>
      </c>
      <c r="N324" s="18"/>
      <c r="O324" s="18"/>
      <c r="P324" s="18"/>
      <c r="Q324" s="137">
        <f t="shared" si="96"/>
        <v>0</v>
      </c>
      <c r="R324" s="137">
        <f t="shared" si="97"/>
        <v>0</v>
      </c>
      <c r="S324" s="122"/>
      <c r="T324" s="139">
        <f>IFERROR(VLOOKUP(E324,マスタ!$F$4:$H$19,3,0),0)</f>
        <v>0</v>
      </c>
      <c r="U324" s="139">
        <f>IFERROR(VLOOKUP(L324,マスタ!$J$4:$L$19,3,0),0)</f>
        <v>0</v>
      </c>
      <c r="V324" s="140">
        <f>IFERROR(VLOOKUP($B324,'相場&amp;ウオレット'!$A$4:$H$53,2,0),0)</f>
        <v>0</v>
      </c>
      <c r="W324" s="140">
        <f>IFERROR(VLOOKUP($B324,'相場&amp;ウオレット'!$A$4:$H$53,3,0),0)</f>
        <v>0</v>
      </c>
      <c r="X324" s="140">
        <f>IFERROR(VLOOKUP($B324,'相場&amp;ウオレット'!$A$4:$H$53,4,0),0)</f>
        <v>0</v>
      </c>
      <c r="Y324" s="140">
        <f>IFERROR(VLOOKUP($B324,'相場&amp;ウオレット'!$A$4:$H$53,5,0),0)</f>
        <v>0</v>
      </c>
      <c r="Z324" s="141" t="str">
        <f t="shared" si="98"/>
        <v>_</v>
      </c>
      <c r="AA324" s="142" t="str">
        <f t="shared" si="99"/>
        <v>_</v>
      </c>
      <c r="AB324" s="143">
        <f>IFERROR(IF(C324="両替",1,VLOOKUP(E324,マスタ!$F$4:$G$19,2,0)),0)</f>
        <v>0</v>
      </c>
      <c r="AC324" s="143">
        <f t="shared" si="103"/>
        <v>0</v>
      </c>
      <c r="AD324" s="143">
        <f t="shared" si="104"/>
        <v>0</v>
      </c>
      <c r="AE324" s="143">
        <f t="shared" si="105"/>
        <v>0</v>
      </c>
      <c r="AF324" s="143">
        <f t="shared" si="106"/>
        <v>0</v>
      </c>
      <c r="AG324" s="143">
        <f t="shared" si="107"/>
        <v>0</v>
      </c>
      <c r="AH324" s="143">
        <f t="shared" si="108"/>
        <v>0</v>
      </c>
      <c r="AI324" s="143">
        <f t="shared" si="100"/>
        <v>0</v>
      </c>
      <c r="AJ324" s="143">
        <f>IFERROR(VLOOKUP(F324,資産!$A$5:$G$10000,7,0),0)</f>
        <v>0</v>
      </c>
      <c r="AK324" s="142">
        <f>IF(C324="両替",1,IFERROR(VLOOKUP(L324,マスタ!$J$4:$L$19,2,0),0))</f>
        <v>0</v>
      </c>
      <c r="AL324" s="148">
        <f t="shared" si="109"/>
        <v>0</v>
      </c>
      <c r="AM324" s="148">
        <f t="shared" si="110"/>
        <v>0</v>
      </c>
      <c r="AN324" s="148">
        <f t="shared" si="111"/>
        <v>0</v>
      </c>
      <c r="AO324" s="148">
        <f t="shared" si="112"/>
        <v>0</v>
      </c>
      <c r="AP324" s="148">
        <f t="shared" si="113"/>
        <v>0</v>
      </c>
      <c r="AQ324" s="148">
        <f t="shared" si="114"/>
        <v>0</v>
      </c>
      <c r="AR324" s="148">
        <f t="shared" si="101"/>
        <v>0</v>
      </c>
      <c r="AS324" s="148">
        <f t="shared" si="115"/>
        <v>0</v>
      </c>
      <c r="AT324" s="148">
        <f t="shared" si="116"/>
        <v>0</v>
      </c>
    </row>
    <row r="325" spans="1:46">
      <c r="A325" s="21">
        <f t="shared" si="102"/>
        <v>317</v>
      </c>
      <c r="B325" s="29"/>
      <c r="C325" s="61"/>
      <c r="D325" s="34">
        <f t="shared" si="94"/>
        <v>0</v>
      </c>
      <c r="E325" s="17"/>
      <c r="F325" s="19"/>
      <c r="G325" s="18"/>
      <c r="H325" s="18"/>
      <c r="I325" s="18"/>
      <c r="J325" s="18"/>
      <c r="K325" s="60">
        <f t="shared" si="95"/>
        <v>0</v>
      </c>
      <c r="L325" s="17"/>
      <c r="M325" s="20">
        <f>IF(U325=0,0,SUM($U$9:U325))</f>
        <v>0</v>
      </c>
      <c r="N325" s="18"/>
      <c r="O325" s="18"/>
      <c r="P325" s="18"/>
      <c r="Q325" s="137">
        <f t="shared" si="96"/>
        <v>0</v>
      </c>
      <c r="R325" s="137">
        <f t="shared" si="97"/>
        <v>0</v>
      </c>
      <c r="S325" s="122"/>
      <c r="T325" s="139">
        <f>IFERROR(VLOOKUP(E325,マスタ!$F$4:$H$19,3,0),0)</f>
        <v>0</v>
      </c>
      <c r="U325" s="139">
        <f>IFERROR(VLOOKUP(L325,マスタ!$J$4:$L$19,3,0),0)</f>
        <v>0</v>
      </c>
      <c r="V325" s="140">
        <f>IFERROR(VLOOKUP($B325,'相場&amp;ウオレット'!$A$4:$H$53,2,0),0)</f>
        <v>0</v>
      </c>
      <c r="W325" s="140">
        <f>IFERROR(VLOOKUP($B325,'相場&amp;ウオレット'!$A$4:$H$53,3,0),0)</f>
        <v>0</v>
      </c>
      <c r="X325" s="140">
        <f>IFERROR(VLOOKUP($B325,'相場&amp;ウオレット'!$A$4:$H$53,4,0),0)</f>
        <v>0</v>
      </c>
      <c r="Y325" s="140">
        <f>IFERROR(VLOOKUP($B325,'相場&amp;ウオレット'!$A$4:$H$53,5,0),0)</f>
        <v>0</v>
      </c>
      <c r="Z325" s="141" t="str">
        <f t="shared" si="98"/>
        <v>_</v>
      </c>
      <c r="AA325" s="142" t="str">
        <f t="shared" si="99"/>
        <v>_</v>
      </c>
      <c r="AB325" s="143">
        <f>IFERROR(IF(C325="両替",1,VLOOKUP(E325,マスタ!$F$4:$G$19,2,0)),0)</f>
        <v>0</v>
      </c>
      <c r="AC325" s="143">
        <f t="shared" si="103"/>
        <v>0</v>
      </c>
      <c r="AD325" s="143">
        <f t="shared" si="104"/>
        <v>0</v>
      </c>
      <c r="AE325" s="143">
        <f t="shared" si="105"/>
        <v>0</v>
      </c>
      <c r="AF325" s="143">
        <f t="shared" si="106"/>
        <v>0</v>
      </c>
      <c r="AG325" s="143">
        <f t="shared" si="107"/>
        <v>0</v>
      </c>
      <c r="AH325" s="143">
        <f t="shared" si="108"/>
        <v>0</v>
      </c>
      <c r="AI325" s="143">
        <f t="shared" si="100"/>
        <v>0</v>
      </c>
      <c r="AJ325" s="143">
        <f>IFERROR(VLOOKUP(F325,資産!$A$5:$G$10000,7,0),0)</f>
        <v>0</v>
      </c>
      <c r="AK325" s="142">
        <f>IF(C325="両替",1,IFERROR(VLOOKUP(L325,マスタ!$J$4:$L$19,2,0),0))</f>
        <v>0</v>
      </c>
      <c r="AL325" s="148">
        <f t="shared" si="109"/>
        <v>0</v>
      </c>
      <c r="AM325" s="148">
        <f t="shared" si="110"/>
        <v>0</v>
      </c>
      <c r="AN325" s="148">
        <f t="shared" si="111"/>
        <v>0</v>
      </c>
      <c r="AO325" s="148">
        <f t="shared" si="112"/>
        <v>0</v>
      </c>
      <c r="AP325" s="148">
        <f t="shared" si="113"/>
        <v>0</v>
      </c>
      <c r="AQ325" s="148">
        <f t="shared" si="114"/>
        <v>0</v>
      </c>
      <c r="AR325" s="148">
        <f t="shared" si="101"/>
        <v>0</v>
      </c>
      <c r="AS325" s="148">
        <f t="shared" si="115"/>
        <v>0</v>
      </c>
      <c r="AT325" s="148">
        <f t="shared" si="116"/>
        <v>0</v>
      </c>
    </row>
    <row r="326" spans="1:46">
      <c r="A326" s="21">
        <f t="shared" si="102"/>
        <v>318</v>
      </c>
      <c r="B326" s="29"/>
      <c r="C326" s="61"/>
      <c r="D326" s="34">
        <f t="shared" si="94"/>
        <v>0</v>
      </c>
      <c r="E326" s="17"/>
      <c r="F326" s="19"/>
      <c r="G326" s="18"/>
      <c r="H326" s="18"/>
      <c r="I326" s="18"/>
      <c r="J326" s="18"/>
      <c r="K326" s="60">
        <f t="shared" si="95"/>
        <v>0</v>
      </c>
      <c r="L326" s="17"/>
      <c r="M326" s="20">
        <f>IF(U326=0,0,SUM($U$9:U326))</f>
        <v>0</v>
      </c>
      <c r="N326" s="18"/>
      <c r="O326" s="18"/>
      <c r="P326" s="18"/>
      <c r="Q326" s="137">
        <f t="shared" si="96"/>
        <v>0</v>
      </c>
      <c r="R326" s="137">
        <f t="shared" si="97"/>
        <v>0</v>
      </c>
      <c r="S326" s="122"/>
      <c r="T326" s="139">
        <f>IFERROR(VLOOKUP(E326,マスタ!$F$4:$H$19,3,0),0)</f>
        <v>0</v>
      </c>
      <c r="U326" s="139">
        <f>IFERROR(VLOOKUP(L326,マスタ!$J$4:$L$19,3,0),0)</f>
        <v>0</v>
      </c>
      <c r="V326" s="140">
        <f>IFERROR(VLOOKUP($B326,'相場&amp;ウオレット'!$A$4:$H$53,2,0),0)</f>
        <v>0</v>
      </c>
      <c r="W326" s="140">
        <f>IFERROR(VLOOKUP($B326,'相場&amp;ウオレット'!$A$4:$H$53,3,0),0)</f>
        <v>0</v>
      </c>
      <c r="X326" s="140">
        <f>IFERROR(VLOOKUP($B326,'相場&amp;ウオレット'!$A$4:$H$53,4,0),0)</f>
        <v>0</v>
      </c>
      <c r="Y326" s="140">
        <f>IFERROR(VLOOKUP($B326,'相場&amp;ウオレット'!$A$4:$H$53,5,0),0)</f>
        <v>0</v>
      </c>
      <c r="Z326" s="141" t="str">
        <f t="shared" si="98"/>
        <v>_</v>
      </c>
      <c r="AA326" s="142" t="str">
        <f t="shared" si="99"/>
        <v>_</v>
      </c>
      <c r="AB326" s="143">
        <f>IFERROR(IF(C326="両替",1,VLOOKUP(E326,マスタ!$F$4:$G$19,2,0)),0)</f>
        <v>0</v>
      </c>
      <c r="AC326" s="143">
        <f t="shared" si="103"/>
        <v>0</v>
      </c>
      <c r="AD326" s="143">
        <f t="shared" si="104"/>
        <v>0</v>
      </c>
      <c r="AE326" s="143">
        <f t="shared" si="105"/>
        <v>0</v>
      </c>
      <c r="AF326" s="143">
        <f t="shared" si="106"/>
        <v>0</v>
      </c>
      <c r="AG326" s="143">
        <f t="shared" si="107"/>
        <v>0</v>
      </c>
      <c r="AH326" s="143">
        <f t="shared" si="108"/>
        <v>0</v>
      </c>
      <c r="AI326" s="143">
        <f t="shared" si="100"/>
        <v>0</v>
      </c>
      <c r="AJ326" s="143">
        <f>IFERROR(VLOOKUP(F326,資産!$A$5:$G$10000,7,0),0)</f>
        <v>0</v>
      </c>
      <c r="AK326" s="142">
        <f>IF(C326="両替",1,IFERROR(VLOOKUP(L326,マスタ!$J$4:$L$19,2,0),0))</f>
        <v>0</v>
      </c>
      <c r="AL326" s="148">
        <f t="shared" si="109"/>
        <v>0</v>
      </c>
      <c r="AM326" s="148">
        <f t="shared" si="110"/>
        <v>0</v>
      </c>
      <c r="AN326" s="148">
        <f t="shared" si="111"/>
        <v>0</v>
      </c>
      <c r="AO326" s="148">
        <f t="shared" si="112"/>
        <v>0</v>
      </c>
      <c r="AP326" s="148">
        <f t="shared" si="113"/>
        <v>0</v>
      </c>
      <c r="AQ326" s="148">
        <f t="shared" si="114"/>
        <v>0</v>
      </c>
      <c r="AR326" s="148">
        <f t="shared" si="101"/>
        <v>0</v>
      </c>
      <c r="AS326" s="148">
        <f t="shared" si="115"/>
        <v>0</v>
      </c>
      <c r="AT326" s="148">
        <f t="shared" si="116"/>
        <v>0</v>
      </c>
    </row>
    <row r="327" spans="1:46">
      <c r="A327" s="21">
        <f t="shared" si="102"/>
        <v>319</v>
      </c>
      <c r="B327" s="29"/>
      <c r="C327" s="61"/>
      <c r="D327" s="34">
        <f t="shared" si="94"/>
        <v>0</v>
      </c>
      <c r="E327" s="17"/>
      <c r="F327" s="19"/>
      <c r="G327" s="18"/>
      <c r="H327" s="18"/>
      <c r="I327" s="18"/>
      <c r="J327" s="18"/>
      <c r="K327" s="60">
        <f t="shared" si="95"/>
        <v>0</v>
      </c>
      <c r="L327" s="17"/>
      <c r="M327" s="20">
        <f>IF(U327=0,0,SUM($U$9:U327))</f>
        <v>0</v>
      </c>
      <c r="N327" s="18"/>
      <c r="O327" s="18"/>
      <c r="P327" s="18"/>
      <c r="Q327" s="137">
        <f t="shared" si="96"/>
        <v>0</v>
      </c>
      <c r="R327" s="137">
        <f t="shared" si="97"/>
        <v>0</v>
      </c>
      <c r="S327" s="122"/>
      <c r="T327" s="139">
        <f>IFERROR(VLOOKUP(E327,マスタ!$F$4:$H$19,3,0),0)</f>
        <v>0</v>
      </c>
      <c r="U327" s="139">
        <f>IFERROR(VLOOKUP(L327,マスタ!$J$4:$L$19,3,0),0)</f>
        <v>0</v>
      </c>
      <c r="V327" s="140">
        <f>IFERROR(VLOOKUP($B327,'相場&amp;ウオレット'!$A$4:$H$53,2,0),0)</f>
        <v>0</v>
      </c>
      <c r="W327" s="140">
        <f>IFERROR(VLOOKUP($B327,'相場&amp;ウオレット'!$A$4:$H$53,3,0),0)</f>
        <v>0</v>
      </c>
      <c r="X327" s="140">
        <f>IFERROR(VLOOKUP($B327,'相場&amp;ウオレット'!$A$4:$H$53,4,0),0)</f>
        <v>0</v>
      </c>
      <c r="Y327" s="140">
        <f>IFERROR(VLOOKUP($B327,'相場&amp;ウオレット'!$A$4:$H$53,5,0),0)</f>
        <v>0</v>
      </c>
      <c r="Z327" s="141" t="str">
        <f t="shared" si="98"/>
        <v>_</v>
      </c>
      <c r="AA327" s="142" t="str">
        <f t="shared" si="99"/>
        <v>_</v>
      </c>
      <c r="AB327" s="143">
        <f>IFERROR(IF(C327="両替",1,VLOOKUP(E327,マスタ!$F$4:$G$19,2,0)),0)</f>
        <v>0</v>
      </c>
      <c r="AC327" s="143">
        <f t="shared" si="103"/>
        <v>0</v>
      </c>
      <c r="AD327" s="143">
        <f t="shared" si="104"/>
        <v>0</v>
      </c>
      <c r="AE327" s="143">
        <f t="shared" si="105"/>
        <v>0</v>
      </c>
      <c r="AF327" s="143">
        <f t="shared" si="106"/>
        <v>0</v>
      </c>
      <c r="AG327" s="143">
        <f t="shared" si="107"/>
        <v>0</v>
      </c>
      <c r="AH327" s="143">
        <f t="shared" si="108"/>
        <v>0</v>
      </c>
      <c r="AI327" s="143">
        <f t="shared" si="100"/>
        <v>0</v>
      </c>
      <c r="AJ327" s="143">
        <f>IFERROR(VLOOKUP(F327,資産!$A$5:$G$10000,7,0),0)</f>
        <v>0</v>
      </c>
      <c r="AK327" s="142">
        <f>IF(C327="両替",1,IFERROR(VLOOKUP(L327,マスタ!$J$4:$L$19,2,0),0))</f>
        <v>0</v>
      </c>
      <c r="AL327" s="148">
        <f t="shared" si="109"/>
        <v>0</v>
      </c>
      <c r="AM327" s="148">
        <f t="shared" si="110"/>
        <v>0</v>
      </c>
      <c r="AN327" s="148">
        <f t="shared" si="111"/>
        <v>0</v>
      </c>
      <c r="AO327" s="148">
        <f t="shared" si="112"/>
        <v>0</v>
      </c>
      <c r="AP327" s="148">
        <f t="shared" si="113"/>
        <v>0</v>
      </c>
      <c r="AQ327" s="148">
        <f t="shared" si="114"/>
        <v>0</v>
      </c>
      <c r="AR327" s="148">
        <f t="shared" si="101"/>
        <v>0</v>
      </c>
      <c r="AS327" s="148">
        <f t="shared" si="115"/>
        <v>0</v>
      </c>
      <c r="AT327" s="148">
        <f t="shared" si="116"/>
        <v>0</v>
      </c>
    </row>
    <row r="328" spans="1:46">
      <c r="A328" s="21">
        <f t="shared" si="102"/>
        <v>320</v>
      </c>
      <c r="B328" s="29"/>
      <c r="C328" s="61"/>
      <c r="D328" s="34">
        <f t="shared" si="94"/>
        <v>0</v>
      </c>
      <c r="E328" s="17"/>
      <c r="F328" s="19"/>
      <c r="G328" s="18"/>
      <c r="H328" s="18"/>
      <c r="I328" s="18"/>
      <c r="J328" s="18"/>
      <c r="K328" s="60">
        <f t="shared" si="95"/>
        <v>0</v>
      </c>
      <c r="L328" s="17"/>
      <c r="M328" s="20">
        <f>IF(U328=0,0,SUM($U$9:U328))</f>
        <v>0</v>
      </c>
      <c r="N328" s="18"/>
      <c r="O328" s="18"/>
      <c r="P328" s="18"/>
      <c r="Q328" s="137">
        <f t="shared" si="96"/>
        <v>0</v>
      </c>
      <c r="R328" s="137">
        <f t="shared" si="97"/>
        <v>0</v>
      </c>
      <c r="S328" s="122"/>
      <c r="T328" s="139">
        <f>IFERROR(VLOOKUP(E328,マスタ!$F$4:$H$19,3,0),0)</f>
        <v>0</v>
      </c>
      <c r="U328" s="139">
        <f>IFERROR(VLOOKUP(L328,マスタ!$J$4:$L$19,3,0),0)</f>
        <v>0</v>
      </c>
      <c r="V328" s="140">
        <f>IFERROR(VLOOKUP($B328,'相場&amp;ウオレット'!$A$4:$H$53,2,0),0)</f>
        <v>0</v>
      </c>
      <c r="W328" s="140">
        <f>IFERROR(VLOOKUP($B328,'相場&amp;ウオレット'!$A$4:$H$53,3,0),0)</f>
        <v>0</v>
      </c>
      <c r="X328" s="140">
        <f>IFERROR(VLOOKUP($B328,'相場&amp;ウオレット'!$A$4:$H$53,4,0),0)</f>
        <v>0</v>
      </c>
      <c r="Y328" s="140">
        <f>IFERROR(VLOOKUP($B328,'相場&amp;ウオレット'!$A$4:$H$53,5,0),0)</f>
        <v>0</v>
      </c>
      <c r="Z328" s="141" t="str">
        <f t="shared" si="98"/>
        <v>_</v>
      </c>
      <c r="AA328" s="142" t="str">
        <f t="shared" si="99"/>
        <v>_</v>
      </c>
      <c r="AB328" s="143">
        <f>IFERROR(IF(C328="両替",1,VLOOKUP(E328,マスタ!$F$4:$G$19,2,0)),0)</f>
        <v>0</v>
      </c>
      <c r="AC328" s="143">
        <f t="shared" si="103"/>
        <v>0</v>
      </c>
      <c r="AD328" s="143">
        <f t="shared" si="104"/>
        <v>0</v>
      </c>
      <c r="AE328" s="143">
        <f t="shared" si="105"/>
        <v>0</v>
      </c>
      <c r="AF328" s="143">
        <f t="shared" si="106"/>
        <v>0</v>
      </c>
      <c r="AG328" s="143">
        <f t="shared" si="107"/>
        <v>0</v>
      </c>
      <c r="AH328" s="143">
        <f t="shared" si="108"/>
        <v>0</v>
      </c>
      <c r="AI328" s="143">
        <f t="shared" si="100"/>
        <v>0</v>
      </c>
      <c r="AJ328" s="143">
        <f>IFERROR(VLOOKUP(F328,資産!$A$5:$G$10000,7,0),0)</f>
        <v>0</v>
      </c>
      <c r="AK328" s="142">
        <f>IF(C328="両替",1,IFERROR(VLOOKUP(L328,マスタ!$J$4:$L$19,2,0),0))</f>
        <v>0</v>
      </c>
      <c r="AL328" s="148">
        <f t="shared" si="109"/>
        <v>0</v>
      </c>
      <c r="AM328" s="148">
        <f t="shared" si="110"/>
        <v>0</v>
      </c>
      <c r="AN328" s="148">
        <f t="shared" si="111"/>
        <v>0</v>
      </c>
      <c r="AO328" s="148">
        <f t="shared" si="112"/>
        <v>0</v>
      </c>
      <c r="AP328" s="148">
        <f t="shared" si="113"/>
        <v>0</v>
      </c>
      <c r="AQ328" s="148">
        <f t="shared" si="114"/>
        <v>0</v>
      </c>
      <c r="AR328" s="148">
        <f t="shared" si="101"/>
        <v>0</v>
      </c>
      <c r="AS328" s="148">
        <f t="shared" si="115"/>
        <v>0</v>
      </c>
      <c r="AT328" s="148">
        <f t="shared" si="116"/>
        <v>0</v>
      </c>
    </row>
    <row r="329" spans="1:46">
      <c r="A329" s="21">
        <f t="shared" si="102"/>
        <v>321</v>
      </c>
      <c r="B329" s="29"/>
      <c r="C329" s="61"/>
      <c r="D329" s="34">
        <f t="shared" ref="D329:D375" si="117">(SUMPRODUCT(G329:I329,V329:X329)*Y329)-(SUMPRODUCT(N329:P329,V329:X329)*Y329)</f>
        <v>0</v>
      </c>
      <c r="E329" s="17"/>
      <c r="F329" s="19"/>
      <c r="G329" s="18"/>
      <c r="H329" s="18"/>
      <c r="I329" s="18"/>
      <c r="J329" s="18"/>
      <c r="K329" s="60">
        <f t="shared" ref="K329:K377" si="118">IFERROR(G329/J329,0)</f>
        <v>0</v>
      </c>
      <c r="L329" s="17"/>
      <c r="M329" s="20">
        <f>IF(U329=0,0,SUM($U$9:U329))</f>
        <v>0</v>
      </c>
      <c r="N329" s="18"/>
      <c r="O329" s="18"/>
      <c r="P329" s="18"/>
      <c r="Q329" s="137">
        <f t="shared" ref="Q329:Q377" si="119">AS329</f>
        <v>0</v>
      </c>
      <c r="R329" s="137">
        <f t="shared" ref="R329:R377" si="120">AT329</f>
        <v>0</v>
      </c>
      <c r="S329" s="122"/>
      <c r="T329" s="139">
        <f>IFERROR(VLOOKUP(E329,マスタ!$F$4:$H$19,3,0),0)</f>
        <v>0</v>
      </c>
      <c r="U329" s="139">
        <f>IFERROR(VLOOKUP(L329,マスタ!$J$4:$L$19,3,0),0)</f>
        <v>0</v>
      </c>
      <c r="V329" s="140">
        <f>IFERROR(VLOOKUP($B329,'相場&amp;ウオレット'!$A$4:$H$53,2,0),0)</f>
        <v>0</v>
      </c>
      <c r="W329" s="140">
        <f>IFERROR(VLOOKUP($B329,'相場&amp;ウオレット'!$A$4:$H$53,3,0),0)</f>
        <v>0</v>
      </c>
      <c r="X329" s="140">
        <f>IFERROR(VLOOKUP($B329,'相場&amp;ウオレット'!$A$4:$H$53,4,0),0)</f>
        <v>0</v>
      </c>
      <c r="Y329" s="140">
        <f>IFERROR(VLOOKUP($B329,'相場&amp;ウオレット'!$A$4:$H$53,5,0),0)</f>
        <v>0</v>
      </c>
      <c r="Z329" s="141" t="str">
        <f t="shared" ref="Z329:Z377" si="121">CONCATENATE(B329,"_",E329)</f>
        <v>_</v>
      </c>
      <c r="AA329" s="142" t="str">
        <f t="shared" ref="AA329:AA377" si="122">CONCATENATE(B329,"_",L329)</f>
        <v>_</v>
      </c>
      <c r="AB329" s="143">
        <f>IFERROR(IF(C329="両替",1,VLOOKUP(E329,マスタ!$F$4:$G$19,2,0)),0)</f>
        <v>0</v>
      </c>
      <c r="AC329" s="143">
        <f t="shared" si="103"/>
        <v>0</v>
      </c>
      <c r="AD329" s="143">
        <f t="shared" si="104"/>
        <v>0</v>
      </c>
      <c r="AE329" s="143">
        <f t="shared" si="105"/>
        <v>0</v>
      </c>
      <c r="AF329" s="143">
        <f t="shared" si="106"/>
        <v>0</v>
      </c>
      <c r="AG329" s="143">
        <f t="shared" si="107"/>
        <v>0</v>
      </c>
      <c r="AH329" s="143">
        <f t="shared" si="108"/>
        <v>0</v>
      </c>
      <c r="AI329" s="143">
        <f t="shared" ref="AI329:AI377" si="123">IF(AB329=3,D329,0)</f>
        <v>0</v>
      </c>
      <c r="AJ329" s="143">
        <f>IFERROR(VLOOKUP(F329,資産!$A$5:$G$10000,7,0),0)</f>
        <v>0</v>
      </c>
      <c r="AK329" s="142">
        <f>IF(C329="両替",1,IFERROR(VLOOKUP(L329,マスタ!$J$4:$L$19,2,0),0))</f>
        <v>0</v>
      </c>
      <c r="AL329" s="148">
        <f t="shared" si="109"/>
        <v>0</v>
      </c>
      <c r="AM329" s="148">
        <f t="shared" si="110"/>
        <v>0</v>
      </c>
      <c r="AN329" s="148">
        <f t="shared" si="111"/>
        <v>0</v>
      </c>
      <c r="AO329" s="148">
        <f t="shared" si="112"/>
        <v>0</v>
      </c>
      <c r="AP329" s="148">
        <f t="shared" si="113"/>
        <v>0</v>
      </c>
      <c r="AQ329" s="148">
        <f t="shared" si="114"/>
        <v>0</v>
      </c>
      <c r="AR329" s="148">
        <f t="shared" ref="AR329:AR377" si="124">IF(AK329=2,D329*-1,0)</f>
        <v>0</v>
      </c>
      <c r="AS329" s="148">
        <f t="shared" si="115"/>
        <v>0</v>
      </c>
      <c r="AT329" s="148">
        <f t="shared" si="116"/>
        <v>0</v>
      </c>
    </row>
    <row r="330" spans="1:46">
      <c r="A330" s="21">
        <f t="shared" ref="A330:A377" si="125">A329+1</f>
        <v>322</v>
      </c>
      <c r="B330" s="29"/>
      <c r="C330" s="61"/>
      <c r="D330" s="34">
        <f t="shared" si="117"/>
        <v>0</v>
      </c>
      <c r="E330" s="17"/>
      <c r="F330" s="19"/>
      <c r="G330" s="18"/>
      <c r="H330" s="18"/>
      <c r="I330" s="18"/>
      <c r="J330" s="18"/>
      <c r="K330" s="60">
        <f t="shared" si="118"/>
        <v>0</v>
      </c>
      <c r="L330" s="17"/>
      <c r="M330" s="20">
        <f>IF(U330=0,0,SUM($U$9:U330))</f>
        <v>0</v>
      </c>
      <c r="N330" s="18"/>
      <c r="O330" s="18"/>
      <c r="P330" s="18"/>
      <c r="Q330" s="137">
        <f t="shared" si="119"/>
        <v>0</v>
      </c>
      <c r="R330" s="137">
        <f t="shared" si="120"/>
        <v>0</v>
      </c>
      <c r="S330" s="122"/>
      <c r="T330" s="139">
        <f>IFERROR(VLOOKUP(E330,マスタ!$F$4:$H$19,3,0),0)</f>
        <v>0</v>
      </c>
      <c r="U330" s="139">
        <f>IFERROR(VLOOKUP(L330,マスタ!$J$4:$L$19,3,0),0)</f>
        <v>0</v>
      </c>
      <c r="V330" s="140">
        <f>IFERROR(VLOOKUP($B330,'相場&amp;ウオレット'!$A$4:$H$53,2,0),0)</f>
        <v>0</v>
      </c>
      <c r="W330" s="140">
        <f>IFERROR(VLOOKUP($B330,'相場&amp;ウオレット'!$A$4:$H$53,3,0),0)</f>
        <v>0</v>
      </c>
      <c r="X330" s="140">
        <f>IFERROR(VLOOKUP($B330,'相場&amp;ウオレット'!$A$4:$H$53,4,0),0)</f>
        <v>0</v>
      </c>
      <c r="Y330" s="140">
        <f>IFERROR(VLOOKUP($B330,'相場&amp;ウオレット'!$A$4:$H$53,5,0),0)</f>
        <v>0</v>
      </c>
      <c r="Z330" s="141" t="str">
        <f t="shared" si="121"/>
        <v>_</v>
      </c>
      <c r="AA330" s="142" t="str">
        <f t="shared" si="122"/>
        <v>_</v>
      </c>
      <c r="AB330" s="143">
        <f>IFERROR(IF(C330="両替",1,VLOOKUP(E330,マスタ!$F$4:$G$19,2,0)),0)</f>
        <v>0</v>
      </c>
      <c r="AC330" s="143">
        <f t="shared" ref="AC330:AC377" si="126">IF($AB330&lt;&gt;2,G330*V330*$Y330,0)</f>
        <v>0</v>
      </c>
      <c r="AD330" s="143">
        <f t="shared" ref="AD330:AD377" si="127">IF($AB330&lt;&gt;2,H330*W330*$Y330,0)</f>
        <v>0</v>
      </c>
      <c r="AE330" s="143">
        <f t="shared" ref="AE330:AE377" si="128">IF($AB330&lt;&gt;2,I330*X330*$Y330,0)</f>
        <v>0</v>
      </c>
      <c r="AF330" s="143">
        <f t="shared" ref="AF330:AF377" si="129">IF($AB330&lt;&gt;0,G330,0)</f>
        <v>0</v>
      </c>
      <c r="AG330" s="143">
        <f t="shared" ref="AG330:AG377" si="130">IF($AB330&lt;&gt;0,H330,0)</f>
        <v>0</v>
      </c>
      <c r="AH330" s="143">
        <f t="shared" ref="AH330:AH377" si="131">IF($AB330&lt;&gt;0,I330,0)</f>
        <v>0</v>
      </c>
      <c r="AI330" s="143">
        <f t="shared" si="123"/>
        <v>0</v>
      </c>
      <c r="AJ330" s="143">
        <f>IFERROR(VLOOKUP(F330,資産!$A$5:$G$10000,7,0),0)</f>
        <v>0</v>
      </c>
      <c r="AK330" s="142">
        <f>IF(C330="両替",1,IFERROR(VLOOKUP(L330,マスタ!$J$4:$L$19,2,0),0))</f>
        <v>0</v>
      </c>
      <c r="AL330" s="148">
        <f t="shared" ref="AL330:AL377" si="132">IF($AK330=1,N330*V330*$Y330,0)</f>
        <v>0</v>
      </c>
      <c r="AM330" s="148">
        <f t="shared" ref="AM330:AM377" si="133">IF($AK330=1,O330*W330*$Y330,0)</f>
        <v>0</v>
      </c>
      <c r="AN330" s="148">
        <f t="shared" ref="AN330:AN377" si="134">IF($AK330=1,P330*X330*$Y330,0)</f>
        <v>0</v>
      </c>
      <c r="AO330" s="148">
        <f t="shared" ref="AO330:AO377" si="135">IF(AL330=0,0,AC$4)*N330</f>
        <v>0</v>
      </c>
      <c r="AP330" s="148">
        <f t="shared" ref="AP330:AP377" si="136">IF(AM330=0,0,AD$4)*O330</f>
        <v>0</v>
      </c>
      <c r="AQ330" s="148">
        <f t="shared" ref="AQ330:AQ377" si="137">IF(AN330=0,0,AE$4)*P330</f>
        <v>0</v>
      </c>
      <c r="AR330" s="148">
        <f t="shared" si="124"/>
        <v>0</v>
      </c>
      <c r="AS330" s="148">
        <f t="shared" ref="AS330:AS377" si="138">SUM(AI330,AL330:AN330)</f>
        <v>0</v>
      </c>
      <c r="AT330" s="148">
        <f t="shared" ref="AT330:AT377" si="139">SUM(AJ330,AO330:AQ330,AR330)</f>
        <v>0</v>
      </c>
    </row>
    <row r="331" spans="1:46">
      <c r="A331" s="21">
        <f t="shared" si="125"/>
        <v>323</v>
      </c>
      <c r="B331" s="29"/>
      <c r="C331" s="61"/>
      <c r="D331" s="34">
        <f t="shared" si="117"/>
        <v>0</v>
      </c>
      <c r="E331" s="17"/>
      <c r="F331" s="19"/>
      <c r="G331" s="18"/>
      <c r="H331" s="18"/>
      <c r="I331" s="18"/>
      <c r="J331" s="18"/>
      <c r="K331" s="60">
        <f t="shared" si="118"/>
        <v>0</v>
      </c>
      <c r="L331" s="17"/>
      <c r="M331" s="20">
        <f>IF(U331=0,0,SUM($U$9:U331))</f>
        <v>0</v>
      </c>
      <c r="N331" s="18"/>
      <c r="O331" s="18"/>
      <c r="P331" s="18"/>
      <c r="Q331" s="137">
        <f t="shared" si="119"/>
        <v>0</v>
      </c>
      <c r="R331" s="137">
        <f t="shared" si="120"/>
        <v>0</v>
      </c>
      <c r="S331" s="122"/>
      <c r="T331" s="139">
        <f>IFERROR(VLOOKUP(E331,マスタ!$F$4:$H$19,3,0),0)</f>
        <v>0</v>
      </c>
      <c r="U331" s="139">
        <f>IFERROR(VLOOKUP(L331,マスタ!$J$4:$L$19,3,0),0)</f>
        <v>0</v>
      </c>
      <c r="V331" s="140">
        <f>IFERROR(VLOOKUP($B331,'相場&amp;ウオレット'!$A$4:$H$53,2,0),0)</f>
        <v>0</v>
      </c>
      <c r="W331" s="140">
        <f>IFERROR(VLOOKUP($B331,'相場&amp;ウオレット'!$A$4:$H$53,3,0),0)</f>
        <v>0</v>
      </c>
      <c r="X331" s="140">
        <f>IFERROR(VLOOKUP($B331,'相場&amp;ウオレット'!$A$4:$H$53,4,0),0)</f>
        <v>0</v>
      </c>
      <c r="Y331" s="140">
        <f>IFERROR(VLOOKUP($B331,'相場&amp;ウオレット'!$A$4:$H$53,5,0),0)</f>
        <v>0</v>
      </c>
      <c r="Z331" s="141" t="str">
        <f t="shared" si="121"/>
        <v>_</v>
      </c>
      <c r="AA331" s="142" t="str">
        <f t="shared" si="122"/>
        <v>_</v>
      </c>
      <c r="AB331" s="143">
        <f>IFERROR(IF(C331="両替",1,VLOOKUP(E331,マスタ!$F$4:$G$19,2,0)),0)</f>
        <v>0</v>
      </c>
      <c r="AC331" s="143">
        <f t="shared" si="126"/>
        <v>0</v>
      </c>
      <c r="AD331" s="143">
        <f t="shared" si="127"/>
        <v>0</v>
      </c>
      <c r="AE331" s="143">
        <f t="shared" si="128"/>
        <v>0</v>
      </c>
      <c r="AF331" s="143">
        <f t="shared" si="129"/>
        <v>0</v>
      </c>
      <c r="AG331" s="143">
        <f t="shared" si="130"/>
        <v>0</v>
      </c>
      <c r="AH331" s="143">
        <f t="shared" si="131"/>
        <v>0</v>
      </c>
      <c r="AI331" s="143">
        <f t="shared" si="123"/>
        <v>0</v>
      </c>
      <c r="AJ331" s="143">
        <f>IFERROR(VLOOKUP(F331,資産!$A$5:$G$10000,7,0),0)</f>
        <v>0</v>
      </c>
      <c r="AK331" s="142">
        <f>IF(C331="両替",1,IFERROR(VLOOKUP(L331,マスタ!$J$4:$L$19,2,0),0))</f>
        <v>0</v>
      </c>
      <c r="AL331" s="148">
        <f t="shared" si="132"/>
        <v>0</v>
      </c>
      <c r="AM331" s="148">
        <f t="shared" si="133"/>
        <v>0</v>
      </c>
      <c r="AN331" s="148">
        <f t="shared" si="134"/>
        <v>0</v>
      </c>
      <c r="AO331" s="148">
        <f t="shared" si="135"/>
        <v>0</v>
      </c>
      <c r="AP331" s="148">
        <f t="shared" si="136"/>
        <v>0</v>
      </c>
      <c r="AQ331" s="148">
        <f t="shared" si="137"/>
        <v>0</v>
      </c>
      <c r="AR331" s="148">
        <f t="shared" si="124"/>
        <v>0</v>
      </c>
      <c r="AS331" s="148">
        <f t="shared" si="138"/>
        <v>0</v>
      </c>
      <c r="AT331" s="148">
        <f t="shared" si="139"/>
        <v>0</v>
      </c>
    </row>
    <row r="332" spans="1:46">
      <c r="A332" s="21">
        <f t="shared" si="125"/>
        <v>324</v>
      </c>
      <c r="B332" s="29"/>
      <c r="C332" s="61"/>
      <c r="D332" s="34">
        <f t="shared" si="117"/>
        <v>0</v>
      </c>
      <c r="E332" s="17"/>
      <c r="F332" s="19"/>
      <c r="G332" s="18"/>
      <c r="H332" s="18"/>
      <c r="I332" s="18"/>
      <c r="J332" s="18"/>
      <c r="K332" s="60">
        <f t="shared" si="118"/>
        <v>0</v>
      </c>
      <c r="L332" s="17"/>
      <c r="M332" s="20">
        <f>IF(U332=0,0,SUM($U$9:U332))</f>
        <v>0</v>
      </c>
      <c r="N332" s="18"/>
      <c r="O332" s="18"/>
      <c r="P332" s="18"/>
      <c r="Q332" s="137">
        <f t="shared" si="119"/>
        <v>0</v>
      </c>
      <c r="R332" s="137">
        <f t="shared" si="120"/>
        <v>0</v>
      </c>
      <c r="S332" s="122"/>
      <c r="T332" s="139">
        <f>IFERROR(VLOOKUP(E332,マスタ!$F$4:$H$19,3,0),0)</f>
        <v>0</v>
      </c>
      <c r="U332" s="139">
        <f>IFERROR(VLOOKUP(L332,マスタ!$J$4:$L$19,3,0),0)</f>
        <v>0</v>
      </c>
      <c r="V332" s="140">
        <f>IFERROR(VLOOKUP($B332,'相場&amp;ウオレット'!$A$4:$H$53,2,0),0)</f>
        <v>0</v>
      </c>
      <c r="W332" s="140">
        <f>IFERROR(VLOOKUP($B332,'相場&amp;ウオレット'!$A$4:$H$53,3,0),0)</f>
        <v>0</v>
      </c>
      <c r="X332" s="140">
        <f>IFERROR(VLOOKUP($B332,'相場&amp;ウオレット'!$A$4:$H$53,4,0),0)</f>
        <v>0</v>
      </c>
      <c r="Y332" s="140">
        <f>IFERROR(VLOOKUP($B332,'相場&amp;ウオレット'!$A$4:$H$53,5,0),0)</f>
        <v>0</v>
      </c>
      <c r="Z332" s="141" t="str">
        <f t="shared" si="121"/>
        <v>_</v>
      </c>
      <c r="AA332" s="142" t="str">
        <f t="shared" si="122"/>
        <v>_</v>
      </c>
      <c r="AB332" s="143">
        <f>IFERROR(IF(C332="両替",1,VLOOKUP(E332,マスタ!$F$4:$G$19,2,0)),0)</f>
        <v>0</v>
      </c>
      <c r="AC332" s="143">
        <f t="shared" si="126"/>
        <v>0</v>
      </c>
      <c r="AD332" s="143">
        <f t="shared" si="127"/>
        <v>0</v>
      </c>
      <c r="AE332" s="143">
        <f t="shared" si="128"/>
        <v>0</v>
      </c>
      <c r="AF332" s="143">
        <f t="shared" si="129"/>
        <v>0</v>
      </c>
      <c r="AG332" s="143">
        <f t="shared" si="130"/>
        <v>0</v>
      </c>
      <c r="AH332" s="143">
        <f t="shared" si="131"/>
        <v>0</v>
      </c>
      <c r="AI332" s="143">
        <f t="shared" si="123"/>
        <v>0</v>
      </c>
      <c r="AJ332" s="143">
        <f>IFERROR(VLOOKUP(F332,資産!$A$5:$G$10000,7,0),0)</f>
        <v>0</v>
      </c>
      <c r="AK332" s="142">
        <f>IF(C332="両替",1,IFERROR(VLOOKUP(L332,マスタ!$J$4:$L$19,2,0),0))</f>
        <v>0</v>
      </c>
      <c r="AL332" s="148">
        <f t="shared" si="132"/>
        <v>0</v>
      </c>
      <c r="AM332" s="148">
        <f t="shared" si="133"/>
        <v>0</v>
      </c>
      <c r="AN332" s="148">
        <f t="shared" si="134"/>
        <v>0</v>
      </c>
      <c r="AO332" s="148">
        <f t="shared" si="135"/>
        <v>0</v>
      </c>
      <c r="AP332" s="148">
        <f t="shared" si="136"/>
        <v>0</v>
      </c>
      <c r="AQ332" s="148">
        <f t="shared" si="137"/>
        <v>0</v>
      </c>
      <c r="AR332" s="148">
        <f t="shared" si="124"/>
        <v>0</v>
      </c>
      <c r="AS332" s="148">
        <f t="shared" si="138"/>
        <v>0</v>
      </c>
      <c r="AT332" s="148">
        <f t="shared" si="139"/>
        <v>0</v>
      </c>
    </row>
    <row r="333" spans="1:46">
      <c r="A333" s="21">
        <f t="shared" si="125"/>
        <v>325</v>
      </c>
      <c r="B333" s="29"/>
      <c r="C333" s="61"/>
      <c r="D333" s="34">
        <f t="shared" si="117"/>
        <v>0</v>
      </c>
      <c r="E333" s="17"/>
      <c r="F333" s="19"/>
      <c r="G333" s="18"/>
      <c r="H333" s="18"/>
      <c r="I333" s="18"/>
      <c r="J333" s="18"/>
      <c r="K333" s="60">
        <f t="shared" si="118"/>
        <v>0</v>
      </c>
      <c r="L333" s="17"/>
      <c r="M333" s="20">
        <f>IF(U333=0,0,SUM($U$9:U333))</f>
        <v>0</v>
      </c>
      <c r="N333" s="18"/>
      <c r="O333" s="18"/>
      <c r="P333" s="18"/>
      <c r="Q333" s="137">
        <f t="shared" si="119"/>
        <v>0</v>
      </c>
      <c r="R333" s="137">
        <f t="shared" si="120"/>
        <v>0</v>
      </c>
      <c r="S333" s="122"/>
      <c r="T333" s="139">
        <f>IFERROR(VLOOKUP(E333,マスタ!$F$4:$H$19,3,0),0)</f>
        <v>0</v>
      </c>
      <c r="U333" s="139">
        <f>IFERROR(VLOOKUP(L333,マスタ!$J$4:$L$19,3,0),0)</f>
        <v>0</v>
      </c>
      <c r="V333" s="140">
        <f>IFERROR(VLOOKUP($B333,'相場&amp;ウオレット'!$A$4:$H$53,2,0),0)</f>
        <v>0</v>
      </c>
      <c r="W333" s="140">
        <f>IFERROR(VLOOKUP($B333,'相場&amp;ウオレット'!$A$4:$H$53,3,0),0)</f>
        <v>0</v>
      </c>
      <c r="X333" s="140">
        <f>IFERROR(VLOOKUP($B333,'相場&amp;ウオレット'!$A$4:$H$53,4,0),0)</f>
        <v>0</v>
      </c>
      <c r="Y333" s="140">
        <f>IFERROR(VLOOKUP($B333,'相場&amp;ウオレット'!$A$4:$H$53,5,0),0)</f>
        <v>0</v>
      </c>
      <c r="Z333" s="141" t="str">
        <f t="shared" si="121"/>
        <v>_</v>
      </c>
      <c r="AA333" s="142" t="str">
        <f t="shared" si="122"/>
        <v>_</v>
      </c>
      <c r="AB333" s="143">
        <f>IFERROR(IF(C333="両替",1,VLOOKUP(E333,マスタ!$F$4:$G$19,2,0)),0)</f>
        <v>0</v>
      </c>
      <c r="AC333" s="143">
        <f t="shared" si="126"/>
        <v>0</v>
      </c>
      <c r="AD333" s="143">
        <f t="shared" si="127"/>
        <v>0</v>
      </c>
      <c r="AE333" s="143">
        <f t="shared" si="128"/>
        <v>0</v>
      </c>
      <c r="AF333" s="143">
        <f t="shared" si="129"/>
        <v>0</v>
      </c>
      <c r="AG333" s="143">
        <f t="shared" si="130"/>
        <v>0</v>
      </c>
      <c r="AH333" s="143">
        <f t="shared" si="131"/>
        <v>0</v>
      </c>
      <c r="AI333" s="143">
        <f t="shared" si="123"/>
        <v>0</v>
      </c>
      <c r="AJ333" s="143">
        <f>IFERROR(VLOOKUP(F333,資産!$A$5:$G$10000,7,0),0)</f>
        <v>0</v>
      </c>
      <c r="AK333" s="142">
        <f>IF(C333="両替",1,IFERROR(VLOOKUP(L333,マスタ!$J$4:$L$19,2,0),0))</f>
        <v>0</v>
      </c>
      <c r="AL333" s="148">
        <f t="shared" si="132"/>
        <v>0</v>
      </c>
      <c r="AM333" s="148">
        <f t="shared" si="133"/>
        <v>0</v>
      </c>
      <c r="AN333" s="148">
        <f t="shared" si="134"/>
        <v>0</v>
      </c>
      <c r="AO333" s="148">
        <f t="shared" si="135"/>
        <v>0</v>
      </c>
      <c r="AP333" s="148">
        <f t="shared" si="136"/>
        <v>0</v>
      </c>
      <c r="AQ333" s="148">
        <f t="shared" si="137"/>
        <v>0</v>
      </c>
      <c r="AR333" s="148">
        <f t="shared" si="124"/>
        <v>0</v>
      </c>
      <c r="AS333" s="148">
        <f t="shared" si="138"/>
        <v>0</v>
      </c>
      <c r="AT333" s="148">
        <f t="shared" si="139"/>
        <v>0</v>
      </c>
    </row>
    <row r="334" spans="1:46">
      <c r="A334" s="21">
        <f t="shared" si="125"/>
        <v>326</v>
      </c>
      <c r="B334" s="29"/>
      <c r="C334" s="61"/>
      <c r="D334" s="34">
        <f t="shared" si="117"/>
        <v>0</v>
      </c>
      <c r="E334" s="17"/>
      <c r="F334" s="19"/>
      <c r="G334" s="18"/>
      <c r="H334" s="18"/>
      <c r="I334" s="18"/>
      <c r="J334" s="18"/>
      <c r="K334" s="60">
        <f t="shared" si="118"/>
        <v>0</v>
      </c>
      <c r="L334" s="17"/>
      <c r="M334" s="20">
        <f>IF(U334=0,0,SUM($U$9:U334))</f>
        <v>0</v>
      </c>
      <c r="N334" s="18"/>
      <c r="O334" s="18"/>
      <c r="P334" s="18"/>
      <c r="Q334" s="137">
        <f t="shared" si="119"/>
        <v>0</v>
      </c>
      <c r="R334" s="137">
        <f t="shared" si="120"/>
        <v>0</v>
      </c>
      <c r="S334" s="122"/>
      <c r="T334" s="139">
        <f>IFERROR(VLOOKUP(E334,マスタ!$F$4:$H$19,3,0),0)</f>
        <v>0</v>
      </c>
      <c r="U334" s="139">
        <f>IFERROR(VLOOKUP(L334,マスタ!$J$4:$L$19,3,0),0)</f>
        <v>0</v>
      </c>
      <c r="V334" s="140">
        <f>IFERROR(VLOOKUP($B334,'相場&amp;ウオレット'!$A$4:$H$53,2,0),0)</f>
        <v>0</v>
      </c>
      <c r="W334" s="140">
        <f>IFERROR(VLOOKUP($B334,'相場&amp;ウオレット'!$A$4:$H$53,3,0),0)</f>
        <v>0</v>
      </c>
      <c r="X334" s="140">
        <f>IFERROR(VLOOKUP($B334,'相場&amp;ウオレット'!$A$4:$H$53,4,0),0)</f>
        <v>0</v>
      </c>
      <c r="Y334" s="140">
        <f>IFERROR(VLOOKUP($B334,'相場&amp;ウオレット'!$A$4:$H$53,5,0),0)</f>
        <v>0</v>
      </c>
      <c r="Z334" s="141" t="str">
        <f t="shared" si="121"/>
        <v>_</v>
      </c>
      <c r="AA334" s="142" t="str">
        <f t="shared" si="122"/>
        <v>_</v>
      </c>
      <c r="AB334" s="143">
        <f>IFERROR(IF(C334="両替",1,VLOOKUP(E334,マスタ!$F$4:$G$19,2,0)),0)</f>
        <v>0</v>
      </c>
      <c r="AC334" s="143">
        <f t="shared" si="126"/>
        <v>0</v>
      </c>
      <c r="AD334" s="143">
        <f t="shared" si="127"/>
        <v>0</v>
      </c>
      <c r="AE334" s="143">
        <f t="shared" si="128"/>
        <v>0</v>
      </c>
      <c r="AF334" s="143">
        <f t="shared" si="129"/>
        <v>0</v>
      </c>
      <c r="AG334" s="143">
        <f t="shared" si="130"/>
        <v>0</v>
      </c>
      <c r="AH334" s="143">
        <f t="shared" si="131"/>
        <v>0</v>
      </c>
      <c r="AI334" s="143">
        <f t="shared" si="123"/>
        <v>0</v>
      </c>
      <c r="AJ334" s="143">
        <f>IFERROR(VLOOKUP(F334,資産!$A$5:$G$10000,7,0),0)</f>
        <v>0</v>
      </c>
      <c r="AK334" s="142">
        <f>IF(C334="両替",1,IFERROR(VLOOKUP(L334,マスタ!$J$4:$L$19,2,0),0))</f>
        <v>0</v>
      </c>
      <c r="AL334" s="148">
        <f t="shared" si="132"/>
        <v>0</v>
      </c>
      <c r="AM334" s="148">
        <f t="shared" si="133"/>
        <v>0</v>
      </c>
      <c r="AN334" s="148">
        <f t="shared" si="134"/>
        <v>0</v>
      </c>
      <c r="AO334" s="148">
        <f t="shared" si="135"/>
        <v>0</v>
      </c>
      <c r="AP334" s="148">
        <f t="shared" si="136"/>
        <v>0</v>
      </c>
      <c r="AQ334" s="148">
        <f t="shared" si="137"/>
        <v>0</v>
      </c>
      <c r="AR334" s="148">
        <f t="shared" si="124"/>
        <v>0</v>
      </c>
      <c r="AS334" s="148">
        <f t="shared" si="138"/>
        <v>0</v>
      </c>
      <c r="AT334" s="148">
        <f t="shared" si="139"/>
        <v>0</v>
      </c>
    </row>
    <row r="335" spans="1:46">
      <c r="A335" s="21">
        <f t="shared" si="125"/>
        <v>327</v>
      </c>
      <c r="B335" s="29"/>
      <c r="C335" s="61"/>
      <c r="D335" s="34">
        <f t="shared" si="117"/>
        <v>0</v>
      </c>
      <c r="E335" s="17"/>
      <c r="F335" s="19"/>
      <c r="G335" s="18"/>
      <c r="H335" s="18"/>
      <c r="I335" s="18"/>
      <c r="J335" s="18"/>
      <c r="K335" s="60">
        <f t="shared" si="118"/>
        <v>0</v>
      </c>
      <c r="L335" s="17"/>
      <c r="M335" s="20">
        <f>IF(U335=0,0,SUM($U$9:U335))</f>
        <v>0</v>
      </c>
      <c r="N335" s="18"/>
      <c r="O335" s="18"/>
      <c r="P335" s="18"/>
      <c r="Q335" s="137">
        <f t="shared" si="119"/>
        <v>0</v>
      </c>
      <c r="R335" s="137">
        <f t="shared" si="120"/>
        <v>0</v>
      </c>
      <c r="S335" s="122"/>
      <c r="T335" s="139">
        <f>IFERROR(VLOOKUP(E335,マスタ!$F$4:$H$19,3,0),0)</f>
        <v>0</v>
      </c>
      <c r="U335" s="139">
        <f>IFERROR(VLOOKUP(L335,マスタ!$J$4:$L$19,3,0),0)</f>
        <v>0</v>
      </c>
      <c r="V335" s="140">
        <f>IFERROR(VLOOKUP($B335,'相場&amp;ウオレット'!$A$4:$H$53,2,0),0)</f>
        <v>0</v>
      </c>
      <c r="W335" s="140">
        <f>IFERROR(VLOOKUP($B335,'相場&amp;ウオレット'!$A$4:$H$53,3,0),0)</f>
        <v>0</v>
      </c>
      <c r="X335" s="140">
        <f>IFERROR(VLOOKUP($B335,'相場&amp;ウオレット'!$A$4:$H$53,4,0),0)</f>
        <v>0</v>
      </c>
      <c r="Y335" s="140">
        <f>IFERROR(VLOOKUP($B335,'相場&amp;ウオレット'!$A$4:$H$53,5,0),0)</f>
        <v>0</v>
      </c>
      <c r="Z335" s="141" t="str">
        <f t="shared" si="121"/>
        <v>_</v>
      </c>
      <c r="AA335" s="142" t="str">
        <f t="shared" si="122"/>
        <v>_</v>
      </c>
      <c r="AB335" s="143">
        <f>IFERROR(IF(C335="両替",1,VLOOKUP(E335,マスタ!$F$4:$G$19,2,0)),0)</f>
        <v>0</v>
      </c>
      <c r="AC335" s="143">
        <f t="shared" si="126"/>
        <v>0</v>
      </c>
      <c r="AD335" s="143">
        <f t="shared" si="127"/>
        <v>0</v>
      </c>
      <c r="AE335" s="143">
        <f t="shared" si="128"/>
        <v>0</v>
      </c>
      <c r="AF335" s="143">
        <f t="shared" si="129"/>
        <v>0</v>
      </c>
      <c r="AG335" s="143">
        <f t="shared" si="130"/>
        <v>0</v>
      </c>
      <c r="AH335" s="143">
        <f t="shared" si="131"/>
        <v>0</v>
      </c>
      <c r="AI335" s="143">
        <f t="shared" si="123"/>
        <v>0</v>
      </c>
      <c r="AJ335" s="143">
        <f>IFERROR(VLOOKUP(F335,資産!$A$5:$G$10000,7,0),0)</f>
        <v>0</v>
      </c>
      <c r="AK335" s="142">
        <f>IF(C335="両替",1,IFERROR(VLOOKUP(L335,マスタ!$J$4:$L$19,2,0),0))</f>
        <v>0</v>
      </c>
      <c r="AL335" s="148">
        <f t="shared" si="132"/>
        <v>0</v>
      </c>
      <c r="AM335" s="148">
        <f t="shared" si="133"/>
        <v>0</v>
      </c>
      <c r="AN335" s="148">
        <f t="shared" si="134"/>
        <v>0</v>
      </c>
      <c r="AO335" s="148">
        <f t="shared" si="135"/>
        <v>0</v>
      </c>
      <c r="AP335" s="148">
        <f t="shared" si="136"/>
        <v>0</v>
      </c>
      <c r="AQ335" s="148">
        <f t="shared" si="137"/>
        <v>0</v>
      </c>
      <c r="AR335" s="148">
        <f t="shared" si="124"/>
        <v>0</v>
      </c>
      <c r="AS335" s="148">
        <f t="shared" si="138"/>
        <v>0</v>
      </c>
      <c r="AT335" s="148">
        <f t="shared" si="139"/>
        <v>0</v>
      </c>
    </row>
    <row r="336" spans="1:46">
      <c r="A336" s="21">
        <f t="shared" si="125"/>
        <v>328</v>
      </c>
      <c r="B336" s="29"/>
      <c r="C336" s="61"/>
      <c r="D336" s="34">
        <f t="shared" si="117"/>
        <v>0</v>
      </c>
      <c r="E336" s="17"/>
      <c r="F336" s="19"/>
      <c r="G336" s="18"/>
      <c r="H336" s="18"/>
      <c r="I336" s="18"/>
      <c r="J336" s="18"/>
      <c r="K336" s="60">
        <f t="shared" si="118"/>
        <v>0</v>
      </c>
      <c r="L336" s="17"/>
      <c r="M336" s="20">
        <f>IF(U336=0,0,SUM($U$9:U336))</f>
        <v>0</v>
      </c>
      <c r="N336" s="18"/>
      <c r="O336" s="18"/>
      <c r="P336" s="18"/>
      <c r="Q336" s="137">
        <f t="shared" si="119"/>
        <v>0</v>
      </c>
      <c r="R336" s="137">
        <f t="shared" si="120"/>
        <v>0</v>
      </c>
      <c r="S336" s="122"/>
      <c r="T336" s="139">
        <f>IFERROR(VLOOKUP(E336,マスタ!$F$4:$H$19,3,0),0)</f>
        <v>0</v>
      </c>
      <c r="U336" s="139">
        <f>IFERROR(VLOOKUP(L336,マスタ!$J$4:$L$19,3,0),0)</f>
        <v>0</v>
      </c>
      <c r="V336" s="140">
        <f>IFERROR(VLOOKUP($B336,'相場&amp;ウオレット'!$A$4:$H$53,2,0),0)</f>
        <v>0</v>
      </c>
      <c r="W336" s="140">
        <f>IFERROR(VLOOKUP($B336,'相場&amp;ウオレット'!$A$4:$H$53,3,0),0)</f>
        <v>0</v>
      </c>
      <c r="X336" s="140">
        <f>IFERROR(VLOOKUP($B336,'相場&amp;ウオレット'!$A$4:$H$53,4,0),0)</f>
        <v>0</v>
      </c>
      <c r="Y336" s="140">
        <f>IFERROR(VLOOKUP($B336,'相場&amp;ウオレット'!$A$4:$H$53,5,0),0)</f>
        <v>0</v>
      </c>
      <c r="Z336" s="141" t="str">
        <f t="shared" si="121"/>
        <v>_</v>
      </c>
      <c r="AA336" s="142" t="str">
        <f t="shared" si="122"/>
        <v>_</v>
      </c>
      <c r="AB336" s="143">
        <f>IFERROR(IF(C336="両替",1,VLOOKUP(E336,マスタ!$F$4:$G$19,2,0)),0)</f>
        <v>0</v>
      </c>
      <c r="AC336" s="143">
        <f t="shared" si="126"/>
        <v>0</v>
      </c>
      <c r="AD336" s="143">
        <f t="shared" si="127"/>
        <v>0</v>
      </c>
      <c r="AE336" s="143">
        <f t="shared" si="128"/>
        <v>0</v>
      </c>
      <c r="AF336" s="143">
        <f t="shared" si="129"/>
        <v>0</v>
      </c>
      <c r="AG336" s="143">
        <f t="shared" si="130"/>
        <v>0</v>
      </c>
      <c r="AH336" s="143">
        <f t="shared" si="131"/>
        <v>0</v>
      </c>
      <c r="AI336" s="143">
        <f t="shared" si="123"/>
        <v>0</v>
      </c>
      <c r="AJ336" s="143">
        <f>IFERROR(VLOOKUP(F336,資産!$A$5:$G$10000,7,0),0)</f>
        <v>0</v>
      </c>
      <c r="AK336" s="142">
        <f>IF(C336="両替",1,IFERROR(VLOOKUP(L336,マスタ!$J$4:$L$19,2,0),0))</f>
        <v>0</v>
      </c>
      <c r="AL336" s="148">
        <f t="shared" si="132"/>
        <v>0</v>
      </c>
      <c r="AM336" s="148">
        <f t="shared" si="133"/>
        <v>0</v>
      </c>
      <c r="AN336" s="148">
        <f t="shared" si="134"/>
        <v>0</v>
      </c>
      <c r="AO336" s="148">
        <f t="shared" si="135"/>
        <v>0</v>
      </c>
      <c r="AP336" s="148">
        <f t="shared" si="136"/>
        <v>0</v>
      </c>
      <c r="AQ336" s="148">
        <f t="shared" si="137"/>
        <v>0</v>
      </c>
      <c r="AR336" s="148">
        <f t="shared" si="124"/>
        <v>0</v>
      </c>
      <c r="AS336" s="148">
        <f t="shared" si="138"/>
        <v>0</v>
      </c>
      <c r="AT336" s="148">
        <f t="shared" si="139"/>
        <v>0</v>
      </c>
    </row>
    <row r="337" spans="1:46">
      <c r="A337" s="21">
        <f t="shared" si="125"/>
        <v>329</v>
      </c>
      <c r="B337" s="29"/>
      <c r="C337" s="61"/>
      <c r="D337" s="34">
        <f t="shared" si="117"/>
        <v>0</v>
      </c>
      <c r="E337" s="17"/>
      <c r="F337" s="19"/>
      <c r="G337" s="18"/>
      <c r="H337" s="18"/>
      <c r="I337" s="18"/>
      <c r="J337" s="18"/>
      <c r="K337" s="60">
        <f t="shared" si="118"/>
        <v>0</v>
      </c>
      <c r="L337" s="17"/>
      <c r="M337" s="20">
        <f>IF(U337=0,0,SUM($U$9:U337))</f>
        <v>0</v>
      </c>
      <c r="N337" s="18"/>
      <c r="O337" s="18"/>
      <c r="P337" s="18"/>
      <c r="Q337" s="137">
        <f t="shared" si="119"/>
        <v>0</v>
      </c>
      <c r="R337" s="137">
        <f t="shared" si="120"/>
        <v>0</v>
      </c>
      <c r="S337" s="122"/>
      <c r="T337" s="139">
        <f>IFERROR(VLOOKUP(E337,マスタ!$F$4:$H$19,3,0),0)</f>
        <v>0</v>
      </c>
      <c r="U337" s="139">
        <f>IFERROR(VLOOKUP(L337,マスタ!$J$4:$L$19,3,0),0)</f>
        <v>0</v>
      </c>
      <c r="V337" s="140">
        <f>IFERROR(VLOOKUP($B337,'相場&amp;ウオレット'!$A$4:$H$53,2,0),0)</f>
        <v>0</v>
      </c>
      <c r="W337" s="140">
        <f>IFERROR(VLOOKUP($B337,'相場&amp;ウオレット'!$A$4:$H$53,3,0),0)</f>
        <v>0</v>
      </c>
      <c r="X337" s="140">
        <f>IFERROR(VLOOKUP($B337,'相場&amp;ウオレット'!$A$4:$H$53,4,0),0)</f>
        <v>0</v>
      </c>
      <c r="Y337" s="140">
        <f>IFERROR(VLOOKUP($B337,'相場&amp;ウオレット'!$A$4:$H$53,5,0),0)</f>
        <v>0</v>
      </c>
      <c r="Z337" s="141" t="str">
        <f t="shared" si="121"/>
        <v>_</v>
      </c>
      <c r="AA337" s="142" t="str">
        <f t="shared" si="122"/>
        <v>_</v>
      </c>
      <c r="AB337" s="143">
        <f>IFERROR(IF(C337="両替",1,VLOOKUP(E337,マスタ!$F$4:$G$19,2,0)),0)</f>
        <v>0</v>
      </c>
      <c r="AC337" s="143">
        <f t="shared" si="126"/>
        <v>0</v>
      </c>
      <c r="AD337" s="143">
        <f t="shared" si="127"/>
        <v>0</v>
      </c>
      <c r="AE337" s="143">
        <f t="shared" si="128"/>
        <v>0</v>
      </c>
      <c r="AF337" s="143">
        <f t="shared" si="129"/>
        <v>0</v>
      </c>
      <c r="AG337" s="143">
        <f t="shared" si="130"/>
        <v>0</v>
      </c>
      <c r="AH337" s="143">
        <f t="shared" si="131"/>
        <v>0</v>
      </c>
      <c r="AI337" s="143">
        <f t="shared" si="123"/>
        <v>0</v>
      </c>
      <c r="AJ337" s="143">
        <f>IFERROR(VLOOKUP(F337,資産!$A$5:$G$10000,7,0),0)</f>
        <v>0</v>
      </c>
      <c r="AK337" s="142">
        <f>IF(C337="両替",1,IFERROR(VLOOKUP(L337,マスタ!$J$4:$L$19,2,0),0))</f>
        <v>0</v>
      </c>
      <c r="AL337" s="148">
        <f t="shared" si="132"/>
        <v>0</v>
      </c>
      <c r="AM337" s="148">
        <f t="shared" si="133"/>
        <v>0</v>
      </c>
      <c r="AN337" s="148">
        <f t="shared" si="134"/>
        <v>0</v>
      </c>
      <c r="AO337" s="148">
        <f t="shared" si="135"/>
        <v>0</v>
      </c>
      <c r="AP337" s="148">
        <f t="shared" si="136"/>
        <v>0</v>
      </c>
      <c r="AQ337" s="148">
        <f t="shared" si="137"/>
        <v>0</v>
      </c>
      <c r="AR337" s="148">
        <f t="shared" si="124"/>
        <v>0</v>
      </c>
      <c r="AS337" s="148">
        <f t="shared" si="138"/>
        <v>0</v>
      </c>
      <c r="AT337" s="148">
        <f t="shared" si="139"/>
        <v>0</v>
      </c>
    </row>
    <row r="338" spans="1:46">
      <c r="A338" s="21">
        <f t="shared" si="125"/>
        <v>330</v>
      </c>
      <c r="B338" s="29"/>
      <c r="C338" s="61"/>
      <c r="D338" s="34">
        <f t="shared" si="117"/>
        <v>0</v>
      </c>
      <c r="E338" s="17"/>
      <c r="F338" s="19"/>
      <c r="G338" s="18"/>
      <c r="H338" s="18"/>
      <c r="I338" s="18"/>
      <c r="J338" s="18"/>
      <c r="K338" s="60">
        <f t="shared" si="118"/>
        <v>0</v>
      </c>
      <c r="L338" s="17"/>
      <c r="M338" s="20">
        <f>IF(U338=0,0,SUM($U$9:U338))</f>
        <v>0</v>
      </c>
      <c r="N338" s="18"/>
      <c r="O338" s="18"/>
      <c r="P338" s="18"/>
      <c r="Q338" s="137">
        <f t="shared" si="119"/>
        <v>0</v>
      </c>
      <c r="R338" s="137">
        <f t="shared" si="120"/>
        <v>0</v>
      </c>
      <c r="S338" s="122"/>
      <c r="T338" s="139">
        <f>IFERROR(VLOOKUP(E338,マスタ!$F$4:$H$19,3,0),0)</f>
        <v>0</v>
      </c>
      <c r="U338" s="139">
        <f>IFERROR(VLOOKUP(L338,マスタ!$J$4:$L$19,3,0),0)</f>
        <v>0</v>
      </c>
      <c r="V338" s="140">
        <f>IFERROR(VLOOKUP($B338,'相場&amp;ウオレット'!$A$4:$H$53,2,0),0)</f>
        <v>0</v>
      </c>
      <c r="W338" s="140">
        <f>IFERROR(VLOOKUP($B338,'相場&amp;ウオレット'!$A$4:$H$53,3,0),0)</f>
        <v>0</v>
      </c>
      <c r="X338" s="140">
        <f>IFERROR(VLOOKUP($B338,'相場&amp;ウオレット'!$A$4:$H$53,4,0),0)</f>
        <v>0</v>
      </c>
      <c r="Y338" s="140">
        <f>IFERROR(VLOOKUP($B338,'相場&amp;ウオレット'!$A$4:$H$53,5,0),0)</f>
        <v>0</v>
      </c>
      <c r="Z338" s="141" t="str">
        <f t="shared" si="121"/>
        <v>_</v>
      </c>
      <c r="AA338" s="142" t="str">
        <f t="shared" si="122"/>
        <v>_</v>
      </c>
      <c r="AB338" s="143">
        <f>IFERROR(IF(C338="両替",1,VLOOKUP(E338,マスタ!$F$4:$G$19,2,0)),0)</f>
        <v>0</v>
      </c>
      <c r="AC338" s="143">
        <f t="shared" si="126"/>
        <v>0</v>
      </c>
      <c r="AD338" s="143">
        <f t="shared" si="127"/>
        <v>0</v>
      </c>
      <c r="AE338" s="143">
        <f t="shared" si="128"/>
        <v>0</v>
      </c>
      <c r="AF338" s="143">
        <f t="shared" si="129"/>
        <v>0</v>
      </c>
      <c r="AG338" s="143">
        <f t="shared" si="130"/>
        <v>0</v>
      </c>
      <c r="AH338" s="143">
        <f t="shared" si="131"/>
        <v>0</v>
      </c>
      <c r="AI338" s="143">
        <f t="shared" si="123"/>
        <v>0</v>
      </c>
      <c r="AJ338" s="143">
        <f>IFERROR(VLOOKUP(F338,資産!$A$5:$G$10000,7,0),0)</f>
        <v>0</v>
      </c>
      <c r="AK338" s="142">
        <f>IF(C338="両替",1,IFERROR(VLOOKUP(L338,マスタ!$J$4:$L$19,2,0),0))</f>
        <v>0</v>
      </c>
      <c r="AL338" s="148">
        <f t="shared" si="132"/>
        <v>0</v>
      </c>
      <c r="AM338" s="148">
        <f t="shared" si="133"/>
        <v>0</v>
      </c>
      <c r="AN338" s="148">
        <f t="shared" si="134"/>
        <v>0</v>
      </c>
      <c r="AO338" s="148">
        <f t="shared" si="135"/>
        <v>0</v>
      </c>
      <c r="AP338" s="148">
        <f t="shared" si="136"/>
        <v>0</v>
      </c>
      <c r="AQ338" s="148">
        <f t="shared" si="137"/>
        <v>0</v>
      </c>
      <c r="AR338" s="148">
        <f t="shared" si="124"/>
        <v>0</v>
      </c>
      <c r="AS338" s="148">
        <f t="shared" si="138"/>
        <v>0</v>
      </c>
      <c r="AT338" s="148">
        <f t="shared" si="139"/>
        <v>0</v>
      </c>
    </row>
    <row r="339" spans="1:46">
      <c r="A339" s="21">
        <f t="shared" si="125"/>
        <v>331</v>
      </c>
      <c r="B339" s="29"/>
      <c r="C339" s="61"/>
      <c r="D339" s="34">
        <f t="shared" si="117"/>
        <v>0</v>
      </c>
      <c r="E339" s="17"/>
      <c r="F339" s="19"/>
      <c r="G339" s="18"/>
      <c r="H339" s="18"/>
      <c r="I339" s="18"/>
      <c r="J339" s="18"/>
      <c r="K339" s="60">
        <f t="shared" si="118"/>
        <v>0</v>
      </c>
      <c r="L339" s="17"/>
      <c r="M339" s="20">
        <f>IF(U339=0,0,SUM($U$9:U339))</f>
        <v>0</v>
      </c>
      <c r="N339" s="18"/>
      <c r="O339" s="18"/>
      <c r="P339" s="18"/>
      <c r="Q339" s="137">
        <f t="shared" si="119"/>
        <v>0</v>
      </c>
      <c r="R339" s="137">
        <f t="shared" si="120"/>
        <v>0</v>
      </c>
      <c r="S339" s="122"/>
      <c r="T339" s="139">
        <f>IFERROR(VLOOKUP(E339,マスタ!$F$4:$H$19,3,0),0)</f>
        <v>0</v>
      </c>
      <c r="U339" s="139">
        <f>IFERROR(VLOOKUP(L339,マスタ!$J$4:$L$19,3,0),0)</f>
        <v>0</v>
      </c>
      <c r="V339" s="140">
        <f>IFERROR(VLOOKUP($B339,'相場&amp;ウオレット'!$A$4:$H$53,2,0),0)</f>
        <v>0</v>
      </c>
      <c r="W339" s="140">
        <f>IFERROR(VLOOKUP($B339,'相場&amp;ウオレット'!$A$4:$H$53,3,0),0)</f>
        <v>0</v>
      </c>
      <c r="X339" s="140">
        <f>IFERROR(VLOOKUP($B339,'相場&amp;ウオレット'!$A$4:$H$53,4,0),0)</f>
        <v>0</v>
      </c>
      <c r="Y339" s="140">
        <f>IFERROR(VLOOKUP($B339,'相場&amp;ウオレット'!$A$4:$H$53,5,0),0)</f>
        <v>0</v>
      </c>
      <c r="Z339" s="141" t="str">
        <f t="shared" si="121"/>
        <v>_</v>
      </c>
      <c r="AA339" s="142" t="str">
        <f t="shared" si="122"/>
        <v>_</v>
      </c>
      <c r="AB339" s="143">
        <f>IFERROR(IF(C339="両替",1,VLOOKUP(E339,マスタ!$F$4:$G$19,2,0)),0)</f>
        <v>0</v>
      </c>
      <c r="AC339" s="143">
        <f t="shared" si="126"/>
        <v>0</v>
      </c>
      <c r="AD339" s="143">
        <f t="shared" si="127"/>
        <v>0</v>
      </c>
      <c r="AE339" s="143">
        <f t="shared" si="128"/>
        <v>0</v>
      </c>
      <c r="AF339" s="143">
        <f t="shared" si="129"/>
        <v>0</v>
      </c>
      <c r="AG339" s="143">
        <f t="shared" si="130"/>
        <v>0</v>
      </c>
      <c r="AH339" s="143">
        <f t="shared" si="131"/>
        <v>0</v>
      </c>
      <c r="AI339" s="143">
        <f t="shared" si="123"/>
        <v>0</v>
      </c>
      <c r="AJ339" s="143">
        <f>IFERROR(VLOOKUP(F339,資産!$A$5:$G$10000,7,0),0)</f>
        <v>0</v>
      </c>
      <c r="AK339" s="142">
        <f>IF(C339="両替",1,IFERROR(VLOOKUP(L339,マスタ!$J$4:$L$19,2,0),0))</f>
        <v>0</v>
      </c>
      <c r="AL339" s="148">
        <f t="shared" si="132"/>
        <v>0</v>
      </c>
      <c r="AM339" s="148">
        <f t="shared" si="133"/>
        <v>0</v>
      </c>
      <c r="AN339" s="148">
        <f t="shared" si="134"/>
        <v>0</v>
      </c>
      <c r="AO339" s="148">
        <f t="shared" si="135"/>
        <v>0</v>
      </c>
      <c r="AP339" s="148">
        <f t="shared" si="136"/>
        <v>0</v>
      </c>
      <c r="AQ339" s="148">
        <f t="shared" si="137"/>
        <v>0</v>
      </c>
      <c r="AR339" s="148">
        <f t="shared" si="124"/>
        <v>0</v>
      </c>
      <c r="AS339" s="148">
        <f t="shared" si="138"/>
        <v>0</v>
      </c>
      <c r="AT339" s="148">
        <f t="shared" si="139"/>
        <v>0</v>
      </c>
    </row>
    <row r="340" spans="1:46">
      <c r="A340" s="21">
        <f t="shared" si="125"/>
        <v>332</v>
      </c>
      <c r="B340" s="29"/>
      <c r="C340" s="61"/>
      <c r="D340" s="34">
        <f t="shared" si="117"/>
        <v>0</v>
      </c>
      <c r="E340" s="17"/>
      <c r="F340" s="19"/>
      <c r="G340" s="18"/>
      <c r="H340" s="18"/>
      <c r="I340" s="18"/>
      <c r="J340" s="18"/>
      <c r="K340" s="60">
        <f t="shared" si="118"/>
        <v>0</v>
      </c>
      <c r="L340" s="17"/>
      <c r="M340" s="20">
        <f>IF(U340=0,0,SUM($U$9:U340))</f>
        <v>0</v>
      </c>
      <c r="N340" s="18"/>
      <c r="O340" s="18"/>
      <c r="P340" s="18"/>
      <c r="Q340" s="137">
        <f t="shared" si="119"/>
        <v>0</v>
      </c>
      <c r="R340" s="137">
        <f t="shared" si="120"/>
        <v>0</v>
      </c>
      <c r="S340" s="122"/>
      <c r="T340" s="139">
        <f>IFERROR(VLOOKUP(E340,マスタ!$F$4:$H$19,3,0),0)</f>
        <v>0</v>
      </c>
      <c r="U340" s="139">
        <f>IFERROR(VLOOKUP(L340,マスタ!$J$4:$L$19,3,0),0)</f>
        <v>0</v>
      </c>
      <c r="V340" s="140">
        <f>IFERROR(VLOOKUP($B340,'相場&amp;ウオレット'!$A$4:$H$53,2,0),0)</f>
        <v>0</v>
      </c>
      <c r="W340" s="140">
        <f>IFERROR(VLOOKUP($B340,'相場&amp;ウオレット'!$A$4:$H$53,3,0),0)</f>
        <v>0</v>
      </c>
      <c r="X340" s="140">
        <f>IFERROR(VLOOKUP($B340,'相場&amp;ウオレット'!$A$4:$H$53,4,0),0)</f>
        <v>0</v>
      </c>
      <c r="Y340" s="140">
        <f>IFERROR(VLOOKUP($B340,'相場&amp;ウオレット'!$A$4:$H$53,5,0),0)</f>
        <v>0</v>
      </c>
      <c r="Z340" s="141" t="str">
        <f t="shared" si="121"/>
        <v>_</v>
      </c>
      <c r="AA340" s="142" t="str">
        <f t="shared" si="122"/>
        <v>_</v>
      </c>
      <c r="AB340" s="143">
        <f>IFERROR(IF(C340="両替",1,VLOOKUP(E340,マスタ!$F$4:$G$19,2,0)),0)</f>
        <v>0</v>
      </c>
      <c r="AC340" s="143">
        <f t="shared" si="126"/>
        <v>0</v>
      </c>
      <c r="AD340" s="143">
        <f t="shared" si="127"/>
        <v>0</v>
      </c>
      <c r="AE340" s="143">
        <f t="shared" si="128"/>
        <v>0</v>
      </c>
      <c r="AF340" s="143">
        <f t="shared" si="129"/>
        <v>0</v>
      </c>
      <c r="AG340" s="143">
        <f t="shared" si="130"/>
        <v>0</v>
      </c>
      <c r="AH340" s="143">
        <f t="shared" si="131"/>
        <v>0</v>
      </c>
      <c r="AI340" s="143">
        <f t="shared" si="123"/>
        <v>0</v>
      </c>
      <c r="AJ340" s="143">
        <f>IFERROR(VLOOKUP(F340,資産!$A$5:$G$10000,7,0),0)</f>
        <v>0</v>
      </c>
      <c r="AK340" s="142">
        <f>IF(C340="両替",1,IFERROR(VLOOKUP(L340,マスタ!$J$4:$L$19,2,0),0))</f>
        <v>0</v>
      </c>
      <c r="AL340" s="148">
        <f t="shared" si="132"/>
        <v>0</v>
      </c>
      <c r="AM340" s="148">
        <f t="shared" si="133"/>
        <v>0</v>
      </c>
      <c r="AN340" s="148">
        <f t="shared" si="134"/>
        <v>0</v>
      </c>
      <c r="AO340" s="148">
        <f t="shared" si="135"/>
        <v>0</v>
      </c>
      <c r="AP340" s="148">
        <f t="shared" si="136"/>
        <v>0</v>
      </c>
      <c r="AQ340" s="148">
        <f t="shared" si="137"/>
        <v>0</v>
      </c>
      <c r="AR340" s="148">
        <f t="shared" si="124"/>
        <v>0</v>
      </c>
      <c r="AS340" s="148">
        <f t="shared" si="138"/>
        <v>0</v>
      </c>
      <c r="AT340" s="148">
        <f t="shared" si="139"/>
        <v>0</v>
      </c>
    </row>
    <row r="341" spans="1:46">
      <c r="A341" s="21">
        <f t="shared" si="125"/>
        <v>333</v>
      </c>
      <c r="B341" s="29"/>
      <c r="C341" s="61"/>
      <c r="D341" s="34">
        <f t="shared" si="117"/>
        <v>0</v>
      </c>
      <c r="E341" s="17"/>
      <c r="F341" s="19"/>
      <c r="G341" s="18"/>
      <c r="H341" s="18"/>
      <c r="I341" s="18"/>
      <c r="J341" s="18"/>
      <c r="K341" s="60">
        <f t="shared" si="118"/>
        <v>0</v>
      </c>
      <c r="L341" s="17"/>
      <c r="M341" s="20">
        <f>IF(U341=0,0,SUM($U$9:U341))</f>
        <v>0</v>
      </c>
      <c r="N341" s="18"/>
      <c r="O341" s="18"/>
      <c r="P341" s="18"/>
      <c r="Q341" s="137">
        <f t="shared" si="119"/>
        <v>0</v>
      </c>
      <c r="R341" s="137">
        <f t="shared" si="120"/>
        <v>0</v>
      </c>
      <c r="S341" s="122"/>
      <c r="T341" s="139">
        <f>IFERROR(VLOOKUP(E341,マスタ!$F$4:$H$19,3,0),0)</f>
        <v>0</v>
      </c>
      <c r="U341" s="139">
        <f>IFERROR(VLOOKUP(L341,マスタ!$J$4:$L$19,3,0),0)</f>
        <v>0</v>
      </c>
      <c r="V341" s="140">
        <f>IFERROR(VLOOKUP($B341,'相場&amp;ウオレット'!$A$4:$H$53,2,0),0)</f>
        <v>0</v>
      </c>
      <c r="W341" s="140">
        <f>IFERROR(VLOOKUP($B341,'相場&amp;ウオレット'!$A$4:$H$53,3,0),0)</f>
        <v>0</v>
      </c>
      <c r="X341" s="140">
        <f>IFERROR(VLOOKUP($B341,'相場&amp;ウオレット'!$A$4:$H$53,4,0),0)</f>
        <v>0</v>
      </c>
      <c r="Y341" s="140">
        <f>IFERROR(VLOOKUP($B341,'相場&amp;ウオレット'!$A$4:$H$53,5,0),0)</f>
        <v>0</v>
      </c>
      <c r="Z341" s="141" t="str">
        <f t="shared" si="121"/>
        <v>_</v>
      </c>
      <c r="AA341" s="142" t="str">
        <f t="shared" si="122"/>
        <v>_</v>
      </c>
      <c r="AB341" s="143">
        <f>IFERROR(IF(C341="両替",1,VLOOKUP(E341,マスタ!$F$4:$G$19,2,0)),0)</f>
        <v>0</v>
      </c>
      <c r="AC341" s="143">
        <f t="shared" si="126"/>
        <v>0</v>
      </c>
      <c r="AD341" s="143">
        <f t="shared" si="127"/>
        <v>0</v>
      </c>
      <c r="AE341" s="143">
        <f t="shared" si="128"/>
        <v>0</v>
      </c>
      <c r="AF341" s="143">
        <f t="shared" si="129"/>
        <v>0</v>
      </c>
      <c r="AG341" s="143">
        <f t="shared" si="130"/>
        <v>0</v>
      </c>
      <c r="AH341" s="143">
        <f t="shared" si="131"/>
        <v>0</v>
      </c>
      <c r="AI341" s="143">
        <f t="shared" si="123"/>
        <v>0</v>
      </c>
      <c r="AJ341" s="143">
        <f>IFERROR(VLOOKUP(F341,資産!$A$5:$G$10000,7,0),0)</f>
        <v>0</v>
      </c>
      <c r="AK341" s="142">
        <f>IF(C341="両替",1,IFERROR(VLOOKUP(L341,マスタ!$J$4:$L$19,2,0),0))</f>
        <v>0</v>
      </c>
      <c r="AL341" s="148">
        <f t="shared" si="132"/>
        <v>0</v>
      </c>
      <c r="AM341" s="148">
        <f t="shared" si="133"/>
        <v>0</v>
      </c>
      <c r="AN341" s="148">
        <f t="shared" si="134"/>
        <v>0</v>
      </c>
      <c r="AO341" s="148">
        <f t="shared" si="135"/>
        <v>0</v>
      </c>
      <c r="AP341" s="148">
        <f t="shared" si="136"/>
        <v>0</v>
      </c>
      <c r="AQ341" s="148">
        <f t="shared" si="137"/>
        <v>0</v>
      </c>
      <c r="AR341" s="148">
        <f t="shared" si="124"/>
        <v>0</v>
      </c>
      <c r="AS341" s="148">
        <f t="shared" si="138"/>
        <v>0</v>
      </c>
      <c r="AT341" s="148">
        <f t="shared" si="139"/>
        <v>0</v>
      </c>
    </row>
    <row r="342" spans="1:46">
      <c r="A342" s="21">
        <f t="shared" si="125"/>
        <v>334</v>
      </c>
      <c r="B342" s="29"/>
      <c r="C342" s="61"/>
      <c r="D342" s="34">
        <f t="shared" si="117"/>
        <v>0</v>
      </c>
      <c r="E342" s="17"/>
      <c r="F342" s="19"/>
      <c r="G342" s="18"/>
      <c r="H342" s="18"/>
      <c r="I342" s="18"/>
      <c r="J342" s="18"/>
      <c r="K342" s="60">
        <f t="shared" si="118"/>
        <v>0</v>
      </c>
      <c r="L342" s="17"/>
      <c r="M342" s="20">
        <f>IF(U342=0,0,SUM($U$9:U342))</f>
        <v>0</v>
      </c>
      <c r="N342" s="18"/>
      <c r="O342" s="18"/>
      <c r="P342" s="18"/>
      <c r="Q342" s="137">
        <f t="shared" si="119"/>
        <v>0</v>
      </c>
      <c r="R342" s="137">
        <f t="shared" si="120"/>
        <v>0</v>
      </c>
      <c r="S342" s="122"/>
      <c r="T342" s="139">
        <f>IFERROR(VLOOKUP(E342,マスタ!$F$4:$H$19,3,0),0)</f>
        <v>0</v>
      </c>
      <c r="U342" s="139">
        <f>IFERROR(VLOOKUP(L342,マスタ!$J$4:$L$19,3,0),0)</f>
        <v>0</v>
      </c>
      <c r="V342" s="140">
        <f>IFERROR(VLOOKUP($B342,'相場&amp;ウオレット'!$A$4:$H$53,2,0),0)</f>
        <v>0</v>
      </c>
      <c r="W342" s="140">
        <f>IFERROR(VLOOKUP($B342,'相場&amp;ウオレット'!$A$4:$H$53,3,0),0)</f>
        <v>0</v>
      </c>
      <c r="X342" s="140">
        <f>IFERROR(VLOOKUP($B342,'相場&amp;ウオレット'!$A$4:$H$53,4,0),0)</f>
        <v>0</v>
      </c>
      <c r="Y342" s="140">
        <f>IFERROR(VLOOKUP($B342,'相場&amp;ウオレット'!$A$4:$H$53,5,0),0)</f>
        <v>0</v>
      </c>
      <c r="Z342" s="141" t="str">
        <f t="shared" si="121"/>
        <v>_</v>
      </c>
      <c r="AA342" s="142" t="str">
        <f t="shared" si="122"/>
        <v>_</v>
      </c>
      <c r="AB342" s="143">
        <f>IFERROR(IF(C342="両替",1,VLOOKUP(E342,マスタ!$F$4:$G$19,2,0)),0)</f>
        <v>0</v>
      </c>
      <c r="AC342" s="143">
        <f t="shared" si="126"/>
        <v>0</v>
      </c>
      <c r="AD342" s="143">
        <f t="shared" si="127"/>
        <v>0</v>
      </c>
      <c r="AE342" s="143">
        <f t="shared" si="128"/>
        <v>0</v>
      </c>
      <c r="AF342" s="143">
        <f t="shared" si="129"/>
        <v>0</v>
      </c>
      <c r="AG342" s="143">
        <f t="shared" si="130"/>
        <v>0</v>
      </c>
      <c r="AH342" s="143">
        <f t="shared" si="131"/>
        <v>0</v>
      </c>
      <c r="AI342" s="143">
        <f t="shared" si="123"/>
        <v>0</v>
      </c>
      <c r="AJ342" s="143">
        <f>IFERROR(VLOOKUP(F342,資産!$A$5:$G$10000,7,0),0)</f>
        <v>0</v>
      </c>
      <c r="AK342" s="142">
        <f>IF(C342="両替",1,IFERROR(VLOOKUP(L342,マスタ!$J$4:$L$19,2,0),0))</f>
        <v>0</v>
      </c>
      <c r="AL342" s="148">
        <f t="shared" si="132"/>
        <v>0</v>
      </c>
      <c r="AM342" s="148">
        <f t="shared" si="133"/>
        <v>0</v>
      </c>
      <c r="AN342" s="148">
        <f t="shared" si="134"/>
        <v>0</v>
      </c>
      <c r="AO342" s="148">
        <f t="shared" si="135"/>
        <v>0</v>
      </c>
      <c r="AP342" s="148">
        <f t="shared" si="136"/>
        <v>0</v>
      </c>
      <c r="AQ342" s="148">
        <f t="shared" si="137"/>
        <v>0</v>
      </c>
      <c r="AR342" s="148">
        <f t="shared" si="124"/>
        <v>0</v>
      </c>
      <c r="AS342" s="148">
        <f t="shared" si="138"/>
        <v>0</v>
      </c>
      <c r="AT342" s="148">
        <f t="shared" si="139"/>
        <v>0</v>
      </c>
    </row>
    <row r="343" spans="1:46">
      <c r="A343" s="21">
        <f t="shared" si="125"/>
        <v>335</v>
      </c>
      <c r="B343" s="29"/>
      <c r="C343" s="61"/>
      <c r="D343" s="34">
        <f t="shared" si="117"/>
        <v>0</v>
      </c>
      <c r="E343" s="17"/>
      <c r="F343" s="19"/>
      <c r="G343" s="18"/>
      <c r="H343" s="18"/>
      <c r="I343" s="18"/>
      <c r="J343" s="18"/>
      <c r="K343" s="60">
        <f t="shared" si="118"/>
        <v>0</v>
      </c>
      <c r="L343" s="17"/>
      <c r="M343" s="20">
        <f>IF(U343=0,0,SUM($U$9:U343))</f>
        <v>0</v>
      </c>
      <c r="N343" s="18"/>
      <c r="O343" s="18"/>
      <c r="P343" s="18"/>
      <c r="Q343" s="137">
        <f t="shared" si="119"/>
        <v>0</v>
      </c>
      <c r="R343" s="137">
        <f t="shared" si="120"/>
        <v>0</v>
      </c>
      <c r="S343" s="122"/>
      <c r="T343" s="139">
        <f>IFERROR(VLOOKUP(E343,マスタ!$F$4:$H$19,3,0),0)</f>
        <v>0</v>
      </c>
      <c r="U343" s="139">
        <f>IFERROR(VLOOKUP(L343,マスタ!$J$4:$L$19,3,0),0)</f>
        <v>0</v>
      </c>
      <c r="V343" s="140">
        <f>IFERROR(VLOOKUP($B343,'相場&amp;ウオレット'!$A$4:$H$53,2,0),0)</f>
        <v>0</v>
      </c>
      <c r="W343" s="140">
        <f>IFERROR(VLOOKUP($B343,'相場&amp;ウオレット'!$A$4:$H$53,3,0),0)</f>
        <v>0</v>
      </c>
      <c r="X343" s="140">
        <f>IFERROR(VLOOKUP($B343,'相場&amp;ウオレット'!$A$4:$H$53,4,0),0)</f>
        <v>0</v>
      </c>
      <c r="Y343" s="140">
        <f>IFERROR(VLOOKUP($B343,'相場&amp;ウオレット'!$A$4:$H$53,5,0),0)</f>
        <v>0</v>
      </c>
      <c r="Z343" s="141" t="str">
        <f t="shared" si="121"/>
        <v>_</v>
      </c>
      <c r="AA343" s="142" t="str">
        <f t="shared" si="122"/>
        <v>_</v>
      </c>
      <c r="AB343" s="143">
        <f>IFERROR(IF(C343="両替",1,VLOOKUP(E343,マスタ!$F$4:$G$19,2,0)),0)</f>
        <v>0</v>
      </c>
      <c r="AC343" s="143">
        <f t="shared" si="126"/>
        <v>0</v>
      </c>
      <c r="AD343" s="143">
        <f t="shared" si="127"/>
        <v>0</v>
      </c>
      <c r="AE343" s="143">
        <f t="shared" si="128"/>
        <v>0</v>
      </c>
      <c r="AF343" s="143">
        <f t="shared" si="129"/>
        <v>0</v>
      </c>
      <c r="AG343" s="143">
        <f t="shared" si="130"/>
        <v>0</v>
      </c>
      <c r="AH343" s="143">
        <f t="shared" si="131"/>
        <v>0</v>
      </c>
      <c r="AI343" s="143">
        <f t="shared" si="123"/>
        <v>0</v>
      </c>
      <c r="AJ343" s="143">
        <f>IFERROR(VLOOKUP(F343,資産!$A$5:$G$10000,7,0),0)</f>
        <v>0</v>
      </c>
      <c r="AK343" s="142">
        <f>IF(C343="両替",1,IFERROR(VLOOKUP(L343,マスタ!$J$4:$L$19,2,0),0))</f>
        <v>0</v>
      </c>
      <c r="AL343" s="148">
        <f t="shared" si="132"/>
        <v>0</v>
      </c>
      <c r="AM343" s="148">
        <f t="shared" si="133"/>
        <v>0</v>
      </c>
      <c r="AN343" s="148">
        <f t="shared" si="134"/>
        <v>0</v>
      </c>
      <c r="AO343" s="148">
        <f t="shared" si="135"/>
        <v>0</v>
      </c>
      <c r="AP343" s="148">
        <f t="shared" si="136"/>
        <v>0</v>
      </c>
      <c r="AQ343" s="148">
        <f t="shared" si="137"/>
        <v>0</v>
      </c>
      <c r="AR343" s="148">
        <f t="shared" si="124"/>
        <v>0</v>
      </c>
      <c r="AS343" s="148">
        <f t="shared" si="138"/>
        <v>0</v>
      </c>
      <c r="AT343" s="148">
        <f t="shared" si="139"/>
        <v>0</v>
      </c>
    </row>
    <row r="344" spans="1:46">
      <c r="A344" s="21">
        <f t="shared" si="125"/>
        <v>336</v>
      </c>
      <c r="B344" s="29"/>
      <c r="C344" s="61"/>
      <c r="D344" s="34">
        <f t="shared" si="117"/>
        <v>0</v>
      </c>
      <c r="E344" s="17"/>
      <c r="F344" s="19"/>
      <c r="G344" s="18"/>
      <c r="H344" s="18"/>
      <c r="I344" s="18"/>
      <c r="J344" s="18"/>
      <c r="K344" s="60">
        <f t="shared" si="118"/>
        <v>0</v>
      </c>
      <c r="L344" s="17"/>
      <c r="M344" s="20">
        <f>IF(U344=0,0,SUM($U$9:U344))</f>
        <v>0</v>
      </c>
      <c r="N344" s="18"/>
      <c r="O344" s="18"/>
      <c r="P344" s="18"/>
      <c r="Q344" s="137">
        <f t="shared" si="119"/>
        <v>0</v>
      </c>
      <c r="R344" s="137">
        <f t="shared" si="120"/>
        <v>0</v>
      </c>
      <c r="S344" s="122"/>
      <c r="T344" s="139">
        <f>IFERROR(VLOOKUP(E344,マスタ!$F$4:$H$19,3,0),0)</f>
        <v>0</v>
      </c>
      <c r="U344" s="139">
        <f>IFERROR(VLOOKUP(L344,マスタ!$J$4:$L$19,3,0),0)</f>
        <v>0</v>
      </c>
      <c r="V344" s="140">
        <f>IFERROR(VLOOKUP($B344,'相場&amp;ウオレット'!$A$4:$H$53,2,0),0)</f>
        <v>0</v>
      </c>
      <c r="W344" s="140">
        <f>IFERROR(VLOOKUP($B344,'相場&amp;ウオレット'!$A$4:$H$53,3,0),0)</f>
        <v>0</v>
      </c>
      <c r="X344" s="140">
        <f>IFERROR(VLOOKUP($B344,'相場&amp;ウオレット'!$A$4:$H$53,4,0),0)</f>
        <v>0</v>
      </c>
      <c r="Y344" s="140">
        <f>IFERROR(VLOOKUP($B344,'相場&amp;ウオレット'!$A$4:$H$53,5,0),0)</f>
        <v>0</v>
      </c>
      <c r="Z344" s="141" t="str">
        <f t="shared" si="121"/>
        <v>_</v>
      </c>
      <c r="AA344" s="142" t="str">
        <f t="shared" si="122"/>
        <v>_</v>
      </c>
      <c r="AB344" s="143">
        <f>IFERROR(IF(C344="両替",1,VLOOKUP(E344,マスタ!$F$4:$G$19,2,0)),0)</f>
        <v>0</v>
      </c>
      <c r="AC344" s="143">
        <f t="shared" si="126"/>
        <v>0</v>
      </c>
      <c r="AD344" s="143">
        <f t="shared" si="127"/>
        <v>0</v>
      </c>
      <c r="AE344" s="143">
        <f t="shared" si="128"/>
        <v>0</v>
      </c>
      <c r="AF344" s="143">
        <f t="shared" si="129"/>
        <v>0</v>
      </c>
      <c r="AG344" s="143">
        <f t="shared" si="130"/>
        <v>0</v>
      </c>
      <c r="AH344" s="143">
        <f t="shared" si="131"/>
        <v>0</v>
      </c>
      <c r="AI344" s="143">
        <f t="shared" si="123"/>
        <v>0</v>
      </c>
      <c r="AJ344" s="143">
        <f>IFERROR(VLOOKUP(F344,資産!$A$5:$G$10000,7,0),0)</f>
        <v>0</v>
      </c>
      <c r="AK344" s="142">
        <f>IF(C344="両替",1,IFERROR(VLOOKUP(L344,マスタ!$J$4:$L$19,2,0),0))</f>
        <v>0</v>
      </c>
      <c r="AL344" s="148">
        <f t="shared" si="132"/>
        <v>0</v>
      </c>
      <c r="AM344" s="148">
        <f t="shared" si="133"/>
        <v>0</v>
      </c>
      <c r="AN344" s="148">
        <f t="shared" si="134"/>
        <v>0</v>
      </c>
      <c r="AO344" s="148">
        <f t="shared" si="135"/>
        <v>0</v>
      </c>
      <c r="AP344" s="148">
        <f t="shared" si="136"/>
        <v>0</v>
      </c>
      <c r="AQ344" s="148">
        <f t="shared" si="137"/>
        <v>0</v>
      </c>
      <c r="AR344" s="148">
        <f t="shared" si="124"/>
        <v>0</v>
      </c>
      <c r="AS344" s="148">
        <f t="shared" si="138"/>
        <v>0</v>
      </c>
      <c r="AT344" s="148">
        <f t="shared" si="139"/>
        <v>0</v>
      </c>
    </row>
    <row r="345" spans="1:46">
      <c r="A345" s="21">
        <f t="shared" si="125"/>
        <v>337</v>
      </c>
      <c r="B345" s="29"/>
      <c r="C345" s="61"/>
      <c r="D345" s="34">
        <f t="shared" si="117"/>
        <v>0</v>
      </c>
      <c r="E345" s="17"/>
      <c r="F345" s="19"/>
      <c r="G345" s="18"/>
      <c r="H345" s="18"/>
      <c r="I345" s="18"/>
      <c r="J345" s="18"/>
      <c r="K345" s="60">
        <f t="shared" si="118"/>
        <v>0</v>
      </c>
      <c r="L345" s="17"/>
      <c r="M345" s="20">
        <f>IF(U345=0,0,SUM($U$9:U345))</f>
        <v>0</v>
      </c>
      <c r="N345" s="18"/>
      <c r="O345" s="18"/>
      <c r="P345" s="18"/>
      <c r="Q345" s="137">
        <f t="shared" si="119"/>
        <v>0</v>
      </c>
      <c r="R345" s="137">
        <f t="shared" si="120"/>
        <v>0</v>
      </c>
      <c r="S345" s="122"/>
      <c r="T345" s="139">
        <f>IFERROR(VLOOKUP(E345,マスタ!$F$4:$H$19,3,0),0)</f>
        <v>0</v>
      </c>
      <c r="U345" s="139">
        <f>IFERROR(VLOOKUP(L345,マスタ!$J$4:$L$19,3,0),0)</f>
        <v>0</v>
      </c>
      <c r="V345" s="140">
        <f>IFERROR(VLOOKUP($B345,'相場&amp;ウオレット'!$A$4:$H$53,2,0),0)</f>
        <v>0</v>
      </c>
      <c r="W345" s="140">
        <f>IFERROR(VLOOKUP($B345,'相場&amp;ウオレット'!$A$4:$H$53,3,0),0)</f>
        <v>0</v>
      </c>
      <c r="X345" s="140">
        <f>IFERROR(VLOOKUP($B345,'相場&amp;ウオレット'!$A$4:$H$53,4,0),0)</f>
        <v>0</v>
      </c>
      <c r="Y345" s="140">
        <f>IFERROR(VLOOKUP($B345,'相場&amp;ウオレット'!$A$4:$H$53,5,0),0)</f>
        <v>0</v>
      </c>
      <c r="Z345" s="141" t="str">
        <f t="shared" si="121"/>
        <v>_</v>
      </c>
      <c r="AA345" s="142" t="str">
        <f t="shared" si="122"/>
        <v>_</v>
      </c>
      <c r="AB345" s="143">
        <f>IFERROR(IF(C345="両替",1,VLOOKUP(E345,マスタ!$F$4:$G$19,2,0)),0)</f>
        <v>0</v>
      </c>
      <c r="AC345" s="143">
        <f t="shared" si="126"/>
        <v>0</v>
      </c>
      <c r="AD345" s="143">
        <f t="shared" si="127"/>
        <v>0</v>
      </c>
      <c r="AE345" s="143">
        <f t="shared" si="128"/>
        <v>0</v>
      </c>
      <c r="AF345" s="143">
        <f t="shared" si="129"/>
        <v>0</v>
      </c>
      <c r="AG345" s="143">
        <f t="shared" si="130"/>
        <v>0</v>
      </c>
      <c r="AH345" s="143">
        <f t="shared" si="131"/>
        <v>0</v>
      </c>
      <c r="AI345" s="143">
        <f t="shared" si="123"/>
        <v>0</v>
      </c>
      <c r="AJ345" s="143">
        <f>IFERROR(VLOOKUP(F345,資産!$A$5:$G$10000,7,0),0)</f>
        <v>0</v>
      </c>
      <c r="AK345" s="142">
        <f>IF(C345="両替",1,IFERROR(VLOOKUP(L345,マスタ!$J$4:$L$19,2,0),0))</f>
        <v>0</v>
      </c>
      <c r="AL345" s="148">
        <f t="shared" si="132"/>
        <v>0</v>
      </c>
      <c r="AM345" s="148">
        <f t="shared" si="133"/>
        <v>0</v>
      </c>
      <c r="AN345" s="148">
        <f t="shared" si="134"/>
        <v>0</v>
      </c>
      <c r="AO345" s="148">
        <f t="shared" si="135"/>
        <v>0</v>
      </c>
      <c r="AP345" s="148">
        <f t="shared" si="136"/>
        <v>0</v>
      </c>
      <c r="AQ345" s="148">
        <f t="shared" si="137"/>
        <v>0</v>
      </c>
      <c r="AR345" s="148">
        <f t="shared" si="124"/>
        <v>0</v>
      </c>
      <c r="AS345" s="148">
        <f t="shared" si="138"/>
        <v>0</v>
      </c>
      <c r="AT345" s="148">
        <f t="shared" si="139"/>
        <v>0</v>
      </c>
    </row>
    <row r="346" spans="1:46">
      <c r="A346" s="21">
        <f t="shared" si="125"/>
        <v>338</v>
      </c>
      <c r="B346" s="29"/>
      <c r="C346" s="61"/>
      <c r="D346" s="34">
        <f t="shared" si="117"/>
        <v>0</v>
      </c>
      <c r="E346" s="17"/>
      <c r="F346" s="19"/>
      <c r="G346" s="18"/>
      <c r="H346" s="18"/>
      <c r="I346" s="18"/>
      <c r="J346" s="18"/>
      <c r="K346" s="60">
        <f t="shared" si="118"/>
        <v>0</v>
      </c>
      <c r="L346" s="17"/>
      <c r="M346" s="20">
        <f>IF(U346=0,0,SUM($U$9:U346))</f>
        <v>0</v>
      </c>
      <c r="N346" s="18"/>
      <c r="O346" s="18"/>
      <c r="P346" s="18"/>
      <c r="Q346" s="137">
        <f t="shared" si="119"/>
        <v>0</v>
      </c>
      <c r="R346" s="137">
        <f t="shared" si="120"/>
        <v>0</v>
      </c>
      <c r="S346" s="122"/>
      <c r="T346" s="139">
        <f>IFERROR(VLOOKUP(E346,マスタ!$F$4:$H$19,3,0),0)</f>
        <v>0</v>
      </c>
      <c r="U346" s="139">
        <f>IFERROR(VLOOKUP(L346,マスタ!$J$4:$L$19,3,0),0)</f>
        <v>0</v>
      </c>
      <c r="V346" s="140">
        <f>IFERROR(VLOOKUP($B346,'相場&amp;ウオレット'!$A$4:$H$53,2,0),0)</f>
        <v>0</v>
      </c>
      <c r="W346" s="140">
        <f>IFERROR(VLOOKUP($B346,'相場&amp;ウオレット'!$A$4:$H$53,3,0),0)</f>
        <v>0</v>
      </c>
      <c r="X346" s="140">
        <f>IFERROR(VLOOKUP($B346,'相場&amp;ウオレット'!$A$4:$H$53,4,0),0)</f>
        <v>0</v>
      </c>
      <c r="Y346" s="140">
        <f>IFERROR(VLOOKUP($B346,'相場&amp;ウオレット'!$A$4:$H$53,5,0),0)</f>
        <v>0</v>
      </c>
      <c r="Z346" s="141" t="str">
        <f t="shared" si="121"/>
        <v>_</v>
      </c>
      <c r="AA346" s="142" t="str">
        <f t="shared" si="122"/>
        <v>_</v>
      </c>
      <c r="AB346" s="143">
        <f>IFERROR(IF(C346="両替",1,VLOOKUP(E346,マスタ!$F$4:$G$19,2,0)),0)</f>
        <v>0</v>
      </c>
      <c r="AC346" s="143">
        <f t="shared" si="126"/>
        <v>0</v>
      </c>
      <c r="AD346" s="143">
        <f t="shared" si="127"/>
        <v>0</v>
      </c>
      <c r="AE346" s="143">
        <f t="shared" si="128"/>
        <v>0</v>
      </c>
      <c r="AF346" s="143">
        <f t="shared" si="129"/>
        <v>0</v>
      </c>
      <c r="AG346" s="143">
        <f t="shared" si="130"/>
        <v>0</v>
      </c>
      <c r="AH346" s="143">
        <f t="shared" si="131"/>
        <v>0</v>
      </c>
      <c r="AI346" s="143">
        <f t="shared" si="123"/>
        <v>0</v>
      </c>
      <c r="AJ346" s="143">
        <f>IFERROR(VLOOKUP(F346,資産!$A$5:$G$10000,7,0),0)</f>
        <v>0</v>
      </c>
      <c r="AK346" s="142">
        <f>IF(C346="両替",1,IFERROR(VLOOKUP(L346,マスタ!$J$4:$L$19,2,0),0))</f>
        <v>0</v>
      </c>
      <c r="AL346" s="148">
        <f t="shared" si="132"/>
        <v>0</v>
      </c>
      <c r="AM346" s="148">
        <f t="shared" si="133"/>
        <v>0</v>
      </c>
      <c r="AN346" s="148">
        <f t="shared" si="134"/>
        <v>0</v>
      </c>
      <c r="AO346" s="148">
        <f t="shared" si="135"/>
        <v>0</v>
      </c>
      <c r="AP346" s="148">
        <f t="shared" si="136"/>
        <v>0</v>
      </c>
      <c r="AQ346" s="148">
        <f t="shared" si="137"/>
        <v>0</v>
      </c>
      <c r="AR346" s="148">
        <f t="shared" si="124"/>
        <v>0</v>
      </c>
      <c r="AS346" s="148">
        <f t="shared" si="138"/>
        <v>0</v>
      </c>
      <c r="AT346" s="148">
        <f t="shared" si="139"/>
        <v>0</v>
      </c>
    </row>
    <row r="347" spans="1:46">
      <c r="A347" s="21">
        <f t="shared" si="125"/>
        <v>339</v>
      </c>
      <c r="B347" s="29"/>
      <c r="C347" s="61"/>
      <c r="D347" s="34">
        <f t="shared" si="117"/>
        <v>0</v>
      </c>
      <c r="E347" s="17"/>
      <c r="F347" s="19"/>
      <c r="G347" s="18"/>
      <c r="H347" s="18"/>
      <c r="I347" s="18"/>
      <c r="J347" s="18"/>
      <c r="K347" s="60">
        <f t="shared" si="118"/>
        <v>0</v>
      </c>
      <c r="L347" s="17"/>
      <c r="M347" s="20">
        <f>IF(U347=0,0,SUM($U$9:U347))</f>
        <v>0</v>
      </c>
      <c r="N347" s="18"/>
      <c r="O347" s="18"/>
      <c r="P347" s="18"/>
      <c r="Q347" s="137">
        <f t="shared" si="119"/>
        <v>0</v>
      </c>
      <c r="R347" s="137">
        <f t="shared" si="120"/>
        <v>0</v>
      </c>
      <c r="S347" s="122"/>
      <c r="T347" s="139">
        <f>IFERROR(VLOOKUP(E347,マスタ!$F$4:$H$19,3,0),0)</f>
        <v>0</v>
      </c>
      <c r="U347" s="139">
        <f>IFERROR(VLOOKUP(L347,マスタ!$J$4:$L$19,3,0),0)</f>
        <v>0</v>
      </c>
      <c r="V347" s="140">
        <f>IFERROR(VLOOKUP($B347,'相場&amp;ウオレット'!$A$4:$H$53,2,0),0)</f>
        <v>0</v>
      </c>
      <c r="W347" s="140">
        <f>IFERROR(VLOOKUP($B347,'相場&amp;ウオレット'!$A$4:$H$53,3,0),0)</f>
        <v>0</v>
      </c>
      <c r="X347" s="140">
        <f>IFERROR(VLOOKUP($B347,'相場&amp;ウオレット'!$A$4:$H$53,4,0),0)</f>
        <v>0</v>
      </c>
      <c r="Y347" s="140">
        <f>IFERROR(VLOOKUP($B347,'相場&amp;ウオレット'!$A$4:$H$53,5,0),0)</f>
        <v>0</v>
      </c>
      <c r="Z347" s="141" t="str">
        <f t="shared" si="121"/>
        <v>_</v>
      </c>
      <c r="AA347" s="142" t="str">
        <f t="shared" si="122"/>
        <v>_</v>
      </c>
      <c r="AB347" s="143">
        <f>IFERROR(IF(C347="両替",1,VLOOKUP(E347,マスタ!$F$4:$G$19,2,0)),0)</f>
        <v>0</v>
      </c>
      <c r="AC347" s="143">
        <f t="shared" si="126"/>
        <v>0</v>
      </c>
      <c r="AD347" s="143">
        <f t="shared" si="127"/>
        <v>0</v>
      </c>
      <c r="AE347" s="143">
        <f t="shared" si="128"/>
        <v>0</v>
      </c>
      <c r="AF347" s="143">
        <f t="shared" si="129"/>
        <v>0</v>
      </c>
      <c r="AG347" s="143">
        <f t="shared" si="130"/>
        <v>0</v>
      </c>
      <c r="AH347" s="143">
        <f t="shared" si="131"/>
        <v>0</v>
      </c>
      <c r="AI347" s="143">
        <f t="shared" si="123"/>
        <v>0</v>
      </c>
      <c r="AJ347" s="143">
        <f>IFERROR(VLOOKUP(F347,資産!$A$5:$G$10000,7,0),0)</f>
        <v>0</v>
      </c>
      <c r="AK347" s="142">
        <f>IF(C347="両替",1,IFERROR(VLOOKUP(L347,マスタ!$J$4:$L$19,2,0),0))</f>
        <v>0</v>
      </c>
      <c r="AL347" s="148">
        <f t="shared" si="132"/>
        <v>0</v>
      </c>
      <c r="AM347" s="148">
        <f t="shared" si="133"/>
        <v>0</v>
      </c>
      <c r="AN347" s="148">
        <f t="shared" si="134"/>
        <v>0</v>
      </c>
      <c r="AO347" s="148">
        <f t="shared" si="135"/>
        <v>0</v>
      </c>
      <c r="AP347" s="148">
        <f t="shared" si="136"/>
        <v>0</v>
      </c>
      <c r="AQ347" s="148">
        <f t="shared" si="137"/>
        <v>0</v>
      </c>
      <c r="AR347" s="148">
        <f t="shared" si="124"/>
        <v>0</v>
      </c>
      <c r="AS347" s="148">
        <f t="shared" si="138"/>
        <v>0</v>
      </c>
      <c r="AT347" s="148">
        <f t="shared" si="139"/>
        <v>0</v>
      </c>
    </row>
    <row r="348" spans="1:46">
      <c r="A348" s="21">
        <f t="shared" si="125"/>
        <v>340</v>
      </c>
      <c r="B348" s="29"/>
      <c r="C348" s="61"/>
      <c r="D348" s="34">
        <f t="shared" si="117"/>
        <v>0</v>
      </c>
      <c r="E348" s="17"/>
      <c r="F348" s="19"/>
      <c r="G348" s="18"/>
      <c r="H348" s="18"/>
      <c r="I348" s="18"/>
      <c r="J348" s="18"/>
      <c r="K348" s="60">
        <f t="shared" si="118"/>
        <v>0</v>
      </c>
      <c r="L348" s="17"/>
      <c r="M348" s="20">
        <f>IF(U348=0,0,SUM($U$9:U348))</f>
        <v>0</v>
      </c>
      <c r="N348" s="18"/>
      <c r="O348" s="18"/>
      <c r="P348" s="18"/>
      <c r="Q348" s="137">
        <f t="shared" si="119"/>
        <v>0</v>
      </c>
      <c r="R348" s="137">
        <f t="shared" si="120"/>
        <v>0</v>
      </c>
      <c r="S348" s="122"/>
      <c r="T348" s="139">
        <f>IFERROR(VLOOKUP(E348,マスタ!$F$4:$H$19,3,0),0)</f>
        <v>0</v>
      </c>
      <c r="U348" s="139">
        <f>IFERROR(VLOOKUP(L348,マスタ!$J$4:$L$19,3,0),0)</f>
        <v>0</v>
      </c>
      <c r="V348" s="140">
        <f>IFERROR(VLOOKUP($B348,'相場&amp;ウオレット'!$A$4:$H$53,2,0),0)</f>
        <v>0</v>
      </c>
      <c r="W348" s="140">
        <f>IFERROR(VLOOKUP($B348,'相場&amp;ウオレット'!$A$4:$H$53,3,0),0)</f>
        <v>0</v>
      </c>
      <c r="X348" s="140">
        <f>IFERROR(VLOOKUP($B348,'相場&amp;ウオレット'!$A$4:$H$53,4,0),0)</f>
        <v>0</v>
      </c>
      <c r="Y348" s="140">
        <f>IFERROR(VLOOKUP($B348,'相場&amp;ウオレット'!$A$4:$H$53,5,0),0)</f>
        <v>0</v>
      </c>
      <c r="Z348" s="141" t="str">
        <f t="shared" si="121"/>
        <v>_</v>
      </c>
      <c r="AA348" s="142" t="str">
        <f t="shared" si="122"/>
        <v>_</v>
      </c>
      <c r="AB348" s="143">
        <f>IFERROR(IF(C348="両替",1,VLOOKUP(E348,マスタ!$F$4:$G$19,2,0)),0)</f>
        <v>0</v>
      </c>
      <c r="AC348" s="143">
        <f t="shared" si="126"/>
        <v>0</v>
      </c>
      <c r="AD348" s="143">
        <f t="shared" si="127"/>
        <v>0</v>
      </c>
      <c r="AE348" s="143">
        <f t="shared" si="128"/>
        <v>0</v>
      </c>
      <c r="AF348" s="143">
        <f t="shared" si="129"/>
        <v>0</v>
      </c>
      <c r="AG348" s="143">
        <f t="shared" si="130"/>
        <v>0</v>
      </c>
      <c r="AH348" s="143">
        <f t="shared" si="131"/>
        <v>0</v>
      </c>
      <c r="AI348" s="143">
        <f t="shared" si="123"/>
        <v>0</v>
      </c>
      <c r="AJ348" s="143">
        <f>IFERROR(VLOOKUP(F348,資産!$A$5:$G$10000,7,0),0)</f>
        <v>0</v>
      </c>
      <c r="AK348" s="142">
        <f>IF(C348="両替",1,IFERROR(VLOOKUP(L348,マスタ!$J$4:$L$19,2,0),0))</f>
        <v>0</v>
      </c>
      <c r="AL348" s="148">
        <f t="shared" si="132"/>
        <v>0</v>
      </c>
      <c r="AM348" s="148">
        <f t="shared" si="133"/>
        <v>0</v>
      </c>
      <c r="AN348" s="148">
        <f t="shared" si="134"/>
        <v>0</v>
      </c>
      <c r="AO348" s="148">
        <f t="shared" si="135"/>
        <v>0</v>
      </c>
      <c r="AP348" s="148">
        <f t="shared" si="136"/>
        <v>0</v>
      </c>
      <c r="AQ348" s="148">
        <f t="shared" si="137"/>
        <v>0</v>
      </c>
      <c r="AR348" s="148">
        <f t="shared" si="124"/>
        <v>0</v>
      </c>
      <c r="AS348" s="148">
        <f t="shared" si="138"/>
        <v>0</v>
      </c>
      <c r="AT348" s="148">
        <f t="shared" si="139"/>
        <v>0</v>
      </c>
    </row>
    <row r="349" spans="1:46">
      <c r="A349" s="21">
        <f t="shared" si="125"/>
        <v>341</v>
      </c>
      <c r="B349" s="29"/>
      <c r="C349" s="61"/>
      <c r="D349" s="34">
        <f t="shared" si="117"/>
        <v>0</v>
      </c>
      <c r="E349" s="17"/>
      <c r="F349" s="19"/>
      <c r="G349" s="18"/>
      <c r="H349" s="18"/>
      <c r="I349" s="18"/>
      <c r="J349" s="18"/>
      <c r="K349" s="60">
        <f t="shared" si="118"/>
        <v>0</v>
      </c>
      <c r="L349" s="17"/>
      <c r="M349" s="20">
        <f>IF(U349=0,0,SUM($U$9:U349))</f>
        <v>0</v>
      </c>
      <c r="N349" s="18"/>
      <c r="O349" s="18"/>
      <c r="P349" s="18"/>
      <c r="Q349" s="137">
        <f t="shared" si="119"/>
        <v>0</v>
      </c>
      <c r="R349" s="137">
        <f t="shared" si="120"/>
        <v>0</v>
      </c>
      <c r="S349" s="122"/>
      <c r="T349" s="139">
        <f>IFERROR(VLOOKUP(E349,マスタ!$F$4:$H$19,3,0),0)</f>
        <v>0</v>
      </c>
      <c r="U349" s="139">
        <f>IFERROR(VLOOKUP(L349,マスタ!$J$4:$L$19,3,0),0)</f>
        <v>0</v>
      </c>
      <c r="V349" s="140">
        <f>IFERROR(VLOOKUP($B349,'相場&amp;ウオレット'!$A$4:$H$53,2,0),0)</f>
        <v>0</v>
      </c>
      <c r="W349" s="140">
        <f>IFERROR(VLOOKUP($B349,'相場&amp;ウオレット'!$A$4:$H$53,3,0),0)</f>
        <v>0</v>
      </c>
      <c r="X349" s="140">
        <f>IFERROR(VLOOKUP($B349,'相場&amp;ウオレット'!$A$4:$H$53,4,0),0)</f>
        <v>0</v>
      </c>
      <c r="Y349" s="140">
        <f>IFERROR(VLOOKUP($B349,'相場&amp;ウオレット'!$A$4:$H$53,5,0),0)</f>
        <v>0</v>
      </c>
      <c r="Z349" s="141" t="str">
        <f t="shared" si="121"/>
        <v>_</v>
      </c>
      <c r="AA349" s="142" t="str">
        <f t="shared" si="122"/>
        <v>_</v>
      </c>
      <c r="AB349" s="143">
        <f>IFERROR(IF(C349="両替",1,VLOOKUP(E349,マスタ!$F$4:$G$19,2,0)),0)</f>
        <v>0</v>
      </c>
      <c r="AC349" s="143">
        <f t="shared" si="126"/>
        <v>0</v>
      </c>
      <c r="AD349" s="143">
        <f t="shared" si="127"/>
        <v>0</v>
      </c>
      <c r="AE349" s="143">
        <f t="shared" si="128"/>
        <v>0</v>
      </c>
      <c r="AF349" s="143">
        <f t="shared" si="129"/>
        <v>0</v>
      </c>
      <c r="AG349" s="143">
        <f t="shared" si="130"/>
        <v>0</v>
      </c>
      <c r="AH349" s="143">
        <f t="shared" si="131"/>
        <v>0</v>
      </c>
      <c r="AI349" s="143">
        <f t="shared" si="123"/>
        <v>0</v>
      </c>
      <c r="AJ349" s="143">
        <f>IFERROR(VLOOKUP(F349,資産!$A$5:$G$10000,7,0),0)</f>
        <v>0</v>
      </c>
      <c r="AK349" s="142">
        <f>IF(C349="両替",1,IFERROR(VLOOKUP(L349,マスタ!$J$4:$L$19,2,0),0))</f>
        <v>0</v>
      </c>
      <c r="AL349" s="148">
        <f t="shared" si="132"/>
        <v>0</v>
      </c>
      <c r="AM349" s="148">
        <f t="shared" si="133"/>
        <v>0</v>
      </c>
      <c r="AN349" s="148">
        <f t="shared" si="134"/>
        <v>0</v>
      </c>
      <c r="AO349" s="148">
        <f t="shared" si="135"/>
        <v>0</v>
      </c>
      <c r="AP349" s="148">
        <f t="shared" si="136"/>
        <v>0</v>
      </c>
      <c r="AQ349" s="148">
        <f t="shared" si="137"/>
        <v>0</v>
      </c>
      <c r="AR349" s="148">
        <f t="shared" si="124"/>
        <v>0</v>
      </c>
      <c r="AS349" s="148">
        <f t="shared" si="138"/>
        <v>0</v>
      </c>
      <c r="AT349" s="148">
        <f t="shared" si="139"/>
        <v>0</v>
      </c>
    </row>
    <row r="350" spans="1:46">
      <c r="A350" s="21">
        <f t="shared" si="125"/>
        <v>342</v>
      </c>
      <c r="B350" s="29"/>
      <c r="C350" s="61"/>
      <c r="D350" s="34">
        <f t="shared" si="117"/>
        <v>0</v>
      </c>
      <c r="E350" s="17"/>
      <c r="F350" s="19"/>
      <c r="G350" s="18"/>
      <c r="H350" s="18"/>
      <c r="I350" s="18"/>
      <c r="J350" s="18"/>
      <c r="K350" s="60">
        <f t="shared" si="118"/>
        <v>0</v>
      </c>
      <c r="L350" s="17"/>
      <c r="M350" s="20">
        <f>IF(U350=0,0,SUM($U$9:U350))</f>
        <v>0</v>
      </c>
      <c r="N350" s="18"/>
      <c r="O350" s="18"/>
      <c r="P350" s="18"/>
      <c r="Q350" s="137">
        <f t="shared" si="119"/>
        <v>0</v>
      </c>
      <c r="R350" s="137">
        <f t="shared" si="120"/>
        <v>0</v>
      </c>
      <c r="S350" s="122"/>
      <c r="T350" s="139">
        <f>IFERROR(VLOOKUP(E350,マスタ!$F$4:$H$19,3,0),0)</f>
        <v>0</v>
      </c>
      <c r="U350" s="139">
        <f>IFERROR(VLOOKUP(L350,マスタ!$J$4:$L$19,3,0),0)</f>
        <v>0</v>
      </c>
      <c r="V350" s="140">
        <f>IFERROR(VLOOKUP($B350,'相場&amp;ウオレット'!$A$4:$H$53,2,0),0)</f>
        <v>0</v>
      </c>
      <c r="W350" s="140">
        <f>IFERROR(VLOOKUP($B350,'相場&amp;ウオレット'!$A$4:$H$53,3,0),0)</f>
        <v>0</v>
      </c>
      <c r="X350" s="140">
        <f>IFERROR(VLOOKUP($B350,'相場&amp;ウオレット'!$A$4:$H$53,4,0),0)</f>
        <v>0</v>
      </c>
      <c r="Y350" s="140">
        <f>IFERROR(VLOOKUP($B350,'相場&amp;ウオレット'!$A$4:$H$53,5,0),0)</f>
        <v>0</v>
      </c>
      <c r="Z350" s="141" t="str">
        <f t="shared" si="121"/>
        <v>_</v>
      </c>
      <c r="AA350" s="142" t="str">
        <f t="shared" si="122"/>
        <v>_</v>
      </c>
      <c r="AB350" s="143">
        <f>IFERROR(IF(C350="両替",1,VLOOKUP(E350,マスタ!$F$4:$G$19,2,0)),0)</f>
        <v>0</v>
      </c>
      <c r="AC350" s="143">
        <f t="shared" si="126"/>
        <v>0</v>
      </c>
      <c r="AD350" s="143">
        <f t="shared" si="127"/>
        <v>0</v>
      </c>
      <c r="AE350" s="143">
        <f t="shared" si="128"/>
        <v>0</v>
      </c>
      <c r="AF350" s="143">
        <f t="shared" si="129"/>
        <v>0</v>
      </c>
      <c r="AG350" s="143">
        <f t="shared" si="130"/>
        <v>0</v>
      </c>
      <c r="AH350" s="143">
        <f t="shared" si="131"/>
        <v>0</v>
      </c>
      <c r="AI350" s="143">
        <f t="shared" si="123"/>
        <v>0</v>
      </c>
      <c r="AJ350" s="143">
        <f>IFERROR(VLOOKUP(F350,資産!$A$5:$G$10000,7,0),0)</f>
        <v>0</v>
      </c>
      <c r="AK350" s="142">
        <f>IF(C350="両替",1,IFERROR(VLOOKUP(L350,マスタ!$J$4:$L$19,2,0),0))</f>
        <v>0</v>
      </c>
      <c r="AL350" s="148">
        <f t="shared" si="132"/>
        <v>0</v>
      </c>
      <c r="AM350" s="148">
        <f t="shared" si="133"/>
        <v>0</v>
      </c>
      <c r="AN350" s="148">
        <f t="shared" si="134"/>
        <v>0</v>
      </c>
      <c r="AO350" s="148">
        <f t="shared" si="135"/>
        <v>0</v>
      </c>
      <c r="AP350" s="148">
        <f t="shared" si="136"/>
        <v>0</v>
      </c>
      <c r="AQ350" s="148">
        <f t="shared" si="137"/>
        <v>0</v>
      </c>
      <c r="AR350" s="148">
        <f t="shared" si="124"/>
        <v>0</v>
      </c>
      <c r="AS350" s="148">
        <f t="shared" si="138"/>
        <v>0</v>
      </c>
      <c r="AT350" s="148">
        <f t="shared" si="139"/>
        <v>0</v>
      </c>
    </row>
    <row r="351" spans="1:46">
      <c r="A351" s="21">
        <f t="shared" si="125"/>
        <v>343</v>
      </c>
      <c r="B351" s="29"/>
      <c r="C351" s="61"/>
      <c r="D351" s="34">
        <f t="shared" si="117"/>
        <v>0</v>
      </c>
      <c r="E351" s="17"/>
      <c r="F351" s="19"/>
      <c r="G351" s="18"/>
      <c r="H351" s="18"/>
      <c r="I351" s="18"/>
      <c r="J351" s="18"/>
      <c r="K351" s="60">
        <f t="shared" si="118"/>
        <v>0</v>
      </c>
      <c r="L351" s="17"/>
      <c r="M351" s="20">
        <f>IF(U351=0,0,SUM($U$9:U351))</f>
        <v>0</v>
      </c>
      <c r="N351" s="18"/>
      <c r="O351" s="18"/>
      <c r="P351" s="18"/>
      <c r="Q351" s="137">
        <f t="shared" si="119"/>
        <v>0</v>
      </c>
      <c r="R351" s="137">
        <f t="shared" si="120"/>
        <v>0</v>
      </c>
      <c r="S351" s="122"/>
      <c r="T351" s="139">
        <f>IFERROR(VLOOKUP(E351,マスタ!$F$4:$H$19,3,0),0)</f>
        <v>0</v>
      </c>
      <c r="U351" s="139">
        <f>IFERROR(VLOOKUP(L351,マスタ!$J$4:$L$19,3,0),0)</f>
        <v>0</v>
      </c>
      <c r="V351" s="140">
        <f>IFERROR(VLOOKUP($B351,'相場&amp;ウオレット'!$A$4:$H$53,2,0),0)</f>
        <v>0</v>
      </c>
      <c r="W351" s="140">
        <f>IFERROR(VLOOKUP($B351,'相場&amp;ウオレット'!$A$4:$H$53,3,0),0)</f>
        <v>0</v>
      </c>
      <c r="X351" s="140">
        <f>IFERROR(VLOOKUP($B351,'相場&amp;ウオレット'!$A$4:$H$53,4,0),0)</f>
        <v>0</v>
      </c>
      <c r="Y351" s="140">
        <f>IFERROR(VLOOKUP($B351,'相場&amp;ウオレット'!$A$4:$H$53,5,0),0)</f>
        <v>0</v>
      </c>
      <c r="Z351" s="141" t="str">
        <f t="shared" si="121"/>
        <v>_</v>
      </c>
      <c r="AA351" s="142" t="str">
        <f t="shared" si="122"/>
        <v>_</v>
      </c>
      <c r="AB351" s="143">
        <f>IFERROR(IF(C351="両替",1,VLOOKUP(E351,マスタ!$F$4:$G$19,2,0)),0)</f>
        <v>0</v>
      </c>
      <c r="AC351" s="143">
        <f t="shared" si="126"/>
        <v>0</v>
      </c>
      <c r="AD351" s="143">
        <f t="shared" si="127"/>
        <v>0</v>
      </c>
      <c r="AE351" s="143">
        <f t="shared" si="128"/>
        <v>0</v>
      </c>
      <c r="AF351" s="143">
        <f t="shared" si="129"/>
        <v>0</v>
      </c>
      <c r="AG351" s="143">
        <f t="shared" si="130"/>
        <v>0</v>
      </c>
      <c r="AH351" s="143">
        <f t="shared" si="131"/>
        <v>0</v>
      </c>
      <c r="AI351" s="143">
        <f t="shared" si="123"/>
        <v>0</v>
      </c>
      <c r="AJ351" s="143">
        <f>IFERROR(VLOOKUP(F351,資産!$A$5:$G$10000,7,0),0)</f>
        <v>0</v>
      </c>
      <c r="AK351" s="142">
        <f>IF(C351="両替",1,IFERROR(VLOOKUP(L351,マスタ!$J$4:$L$19,2,0),0))</f>
        <v>0</v>
      </c>
      <c r="AL351" s="148">
        <f t="shared" si="132"/>
        <v>0</v>
      </c>
      <c r="AM351" s="148">
        <f t="shared" si="133"/>
        <v>0</v>
      </c>
      <c r="AN351" s="148">
        <f t="shared" si="134"/>
        <v>0</v>
      </c>
      <c r="AO351" s="148">
        <f t="shared" si="135"/>
        <v>0</v>
      </c>
      <c r="AP351" s="148">
        <f t="shared" si="136"/>
        <v>0</v>
      </c>
      <c r="AQ351" s="148">
        <f t="shared" si="137"/>
        <v>0</v>
      </c>
      <c r="AR351" s="148">
        <f t="shared" si="124"/>
        <v>0</v>
      </c>
      <c r="AS351" s="148">
        <f t="shared" si="138"/>
        <v>0</v>
      </c>
      <c r="AT351" s="148">
        <f t="shared" si="139"/>
        <v>0</v>
      </c>
    </row>
    <row r="352" spans="1:46">
      <c r="A352" s="21">
        <f t="shared" si="125"/>
        <v>344</v>
      </c>
      <c r="B352" s="29"/>
      <c r="C352" s="61"/>
      <c r="D352" s="34">
        <f t="shared" si="117"/>
        <v>0</v>
      </c>
      <c r="E352" s="17"/>
      <c r="F352" s="19"/>
      <c r="G352" s="18"/>
      <c r="H352" s="18"/>
      <c r="I352" s="18"/>
      <c r="J352" s="18"/>
      <c r="K352" s="60">
        <f t="shared" si="118"/>
        <v>0</v>
      </c>
      <c r="L352" s="17"/>
      <c r="M352" s="20">
        <f>IF(U352=0,0,SUM($U$9:U352))</f>
        <v>0</v>
      </c>
      <c r="N352" s="18"/>
      <c r="O352" s="18"/>
      <c r="P352" s="18"/>
      <c r="Q352" s="137">
        <f t="shared" si="119"/>
        <v>0</v>
      </c>
      <c r="R352" s="137">
        <f t="shared" si="120"/>
        <v>0</v>
      </c>
      <c r="S352" s="122"/>
      <c r="T352" s="139">
        <f>IFERROR(VLOOKUP(E352,マスタ!$F$4:$H$19,3,0),0)</f>
        <v>0</v>
      </c>
      <c r="U352" s="139">
        <f>IFERROR(VLOOKUP(L352,マスタ!$J$4:$L$19,3,0),0)</f>
        <v>0</v>
      </c>
      <c r="V352" s="140">
        <f>IFERROR(VLOOKUP($B352,'相場&amp;ウオレット'!$A$4:$H$53,2,0),0)</f>
        <v>0</v>
      </c>
      <c r="W352" s="140">
        <f>IFERROR(VLOOKUP($B352,'相場&amp;ウオレット'!$A$4:$H$53,3,0),0)</f>
        <v>0</v>
      </c>
      <c r="X352" s="140">
        <f>IFERROR(VLOOKUP($B352,'相場&amp;ウオレット'!$A$4:$H$53,4,0),0)</f>
        <v>0</v>
      </c>
      <c r="Y352" s="140">
        <f>IFERROR(VLOOKUP($B352,'相場&amp;ウオレット'!$A$4:$H$53,5,0),0)</f>
        <v>0</v>
      </c>
      <c r="Z352" s="141" t="str">
        <f t="shared" si="121"/>
        <v>_</v>
      </c>
      <c r="AA352" s="142" t="str">
        <f t="shared" si="122"/>
        <v>_</v>
      </c>
      <c r="AB352" s="143">
        <f>IFERROR(IF(C352="両替",1,VLOOKUP(E352,マスタ!$F$4:$G$19,2,0)),0)</f>
        <v>0</v>
      </c>
      <c r="AC352" s="143">
        <f t="shared" si="126"/>
        <v>0</v>
      </c>
      <c r="AD352" s="143">
        <f t="shared" si="127"/>
        <v>0</v>
      </c>
      <c r="AE352" s="143">
        <f t="shared" si="128"/>
        <v>0</v>
      </c>
      <c r="AF352" s="143">
        <f t="shared" si="129"/>
        <v>0</v>
      </c>
      <c r="AG352" s="143">
        <f t="shared" si="130"/>
        <v>0</v>
      </c>
      <c r="AH352" s="143">
        <f t="shared" si="131"/>
        <v>0</v>
      </c>
      <c r="AI352" s="143">
        <f t="shared" si="123"/>
        <v>0</v>
      </c>
      <c r="AJ352" s="143">
        <f>IFERROR(VLOOKUP(F352,資産!$A$5:$G$10000,7,0),0)</f>
        <v>0</v>
      </c>
      <c r="AK352" s="142">
        <f>IF(C352="両替",1,IFERROR(VLOOKUP(L352,マスタ!$J$4:$L$19,2,0),0))</f>
        <v>0</v>
      </c>
      <c r="AL352" s="148">
        <f t="shared" si="132"/>
        <v>0</v>
      </c>
      <c r="AM352" s="148">
        <f t="shared" si="133"/>
        <v>0</v>
      </c>
      <c r="AN352" s="148">
        <f t="shared" si="134"/>
        <v>0</v>
      </c>
      <c r="AO352" s="148">
        <f t="shared" si="135"/>
        <v>0</v>
      </c>
      <c r="AP352" s="148">
        <f t="shared" si="136"/>
        <v>0</v>
      </c>
      <c r="AQ352" s="148">
        <f t="shared" si="137"/>
        <v>0</v>
      </c>
      <c r="AR352" s="148">
        <f t="shared" si="124"/>
        <v>0</v>
      </c>
      <c r="AS352" s="148">
        <f t="shared" si="138"/>
        <v>0</v>
      </c>
      <c r="AT352" s="148">
        <f t="shared" si="139"/>
        <v>0</v>
      </c>
    </row>
    <row r="353" spans="1:46">
      <c r="A353" s="21">
        <f t="shared" si="125"/>
        <v>345</v>
      </c>
      <c r="B353" s="29"/>
      <c r="C353" s="61"/>
      <c r="D353" s="34">
        <f t="shared" si="117"/>
        <v>0</v>
      </c>
      <c r="E353" s="17"/>
      <c r="F353" s="19"/>
      <c r="G353" s="18"/>
      <c r="H353" s="18"/>
      <c r="I353" s="18"/>
      <c r="J353" s="18"/>
      <c r="K353" s="60">
        <f t="shared" si="118"/>
        <v>0</v>
      </c>
      <c r="L353" s="17"/>
      <c r="M353" s="20">
        <f>IF(U353=0,0,SUM($U$9:U353))</f>
        <v>0</v>
      </c>
      <c r="N353" s="18"/>
      <c r="O353" s="18"/>
      <c r="P353" s="18"/>
      <c r="Q353" s="137">
        <f t="shared" si="119"/>
        <v>0</v>
      </c>
      <c r="R353" s="137">
        <f t="shared" si="120"/>
        <v>0</v>
      </c>
      <c r="S353" s="122"/>
      <c r="T353" s="139">
        <f>IFERROR(VLOOKUP(E353,マスタ!$F$4:$H$19,3,0),0)</f>
        <v>0</v>
      </c>
      <c r="U353" s="139">
        <f>IFERROR(VLOOKUP(L353,マスタ!$J$4:$L$19,3,0),0)</f>
        <v>0</v>
      </c>
      <c r="V353" s="140">
        <f>IFERROR(VLOOKUP($B353,'相場&amp;ウオレット'!$A$4:$H$53,2,0),0)</f>
        <v>0</v>
      </c>
      <c r="W353" s="140">
        <f>IFERROR(VLOOKUP($B353,'相場&amp;ウオレット'!$A$4:$H$53,3,0),0)</f>
        <v>0</v>
      </c>
      <c r="X353" s="140">
        <f>IFERROR(VLOOKUP($B353,'相場&amp;ウオレット'!$A$4:$H$53,4,0),0)</f>
        <v>0</v>
      </c>
      <c r="Y353" s="140">
        <f>IFERROR(VLOOKUP($B353,'相場&amp;ウオレット'!$A$4:$H$53,5,0),0)</f>
        <v>0</v>
      </c>
      <c r="Z353" s="141" t="str">
        <f t="shared" si="121"/>
        <v>_</v>
      </c>
      <c r="AA353" s="142" t="str">
        <f t="shared" si="122"/>
        <v>_</v>
      </c>
      <c r="AB353" s="143">
        <f>IFERROR(IF(C353="両替",1,VLOOKUP(E353,マスタ!$F$4:$G$19,2,0)),0)</f>
        <v>0</v>
      </c>
      <c r="AC353" s="143">
        <f t="shared" si="126"/>
        <v>0</v>
      </c>
      <c r="AD353" s="143">
        <f t="shared" si="127"/>
        <v>0</v>
      </c>
      <c r="AE353" s="143">
        <f t="shared" si="128"/>
        <v>0</v>
      </c>
      <c r="AF353" s="143">
        <f t="shared" si="129"/>
        <v>0</v>
      </c>
      <c r="AG353" s="143">
        <f t="shared" si="130"/>
        <v>0</v>
      </c>
      <c r="AH353" s="143">
        <f t="shared" si="131"/>
        <v>0</v>
      </c>
      <c r="AI353" s="143">
        <f t="shared" si="123"/>
        <v>0</v>
      </c>
      <c r="AJ353" s="143">
        <f>IFERROR(VLOOKUP(F353,資産!$A$5:$G$10000,7,0),0)</f>
        <v>0</v>
      </c>
      <c r="AK353" s="142">
        <f>IF(C353="両替",1,IFERROR(VLOOKUP(L353,マスタ!$J$4:$L$19,2,0),0))</f>
        <v>0</v>
      </c>
      <c r="AL353" s="148">
        <f t="shared" si="132"/>
        <v>0</v>
      </c>
      <c r="AM353" s="148">
        <f t="shared" si="133"/>
        <v>0</v>
      </c>
      <c r="AN353" s="148">
        <f t="shared" si="134"/>
        <v>0</v>
      </c>
      <c r="AO353" s="148">
        <f t="shared" si="135"/>
        <v>0</v>
      </c>
      <c r="AP353" s="148">
        <f t="shared" si="136"/>
        <v>0</v>
      </c>
      <c r="AQ353" s="148">
        <f t="shared" si="137"/>
        <v>0</v>
      </c>
      <c r="AR353" s="148">
        <f t="shared" si="124"/>
        <v>0</v>
      </c>
      <c r="AS353" s="148">
        <f t="shared" si="138"/>
        <v>0</v>
      </c>
      <c r="AT353" s="148">
        <f t="shared" si="139"/>
        <v>0</v>
      </c>
    </row>
    <row r="354" spans="1:46">
      <c r="A354" s="21">
        <f t="shared" si="125"/>
        <v>346</v>
      </c>
      <c r="B354" s="29"/>
      <c r="C354" s="61"/>
      <c r="D354" s="34">
        <f t="shared" si="117"/>
        <v>0</v>
      </c>
      <c r="E354" s="17"/>
      <c r="F354" s="19"/>
      <c r="G354" s="18"/>
      <c r="H354" s="18"/>
      <c r="I354" s="18"/>
      <c r="J354" s="18"/>
      <c r="K354" s="60">
        <f t="shared" si="118"/>
        <v>0</v>
      </c>
      <c r="L354" s="17"/>
      <c r="M354" s="20">
        <f>IF(U354=0,0,SUM($U$9:U354))</f>
        <v>0</v>
      </c>
      <c r="N354" s="18"/>
      <c r="O354" s="18"/>
      <c r="P354" s="18"/>
      <c r="Q354" s="137">
        <f t="shared" si="119"/>
        <v>0</v>
      </c>
      <c r="R354" s="137">
        <f t="shared" si="120"/>
        <v>0</v>
      </c>
      <c r="S354" s="122"/>
      <c r="T354" s="139">
        <f>IFERROR(VLOOKUP(E354,マスタ!$F$4:$H$19,3,0),0)</f>
        <v>0</v>
      </c>
      <c r="U354" s="139">
        <f>IFERROR(VLOOKUP(L354,マスタ!$J$4:$L$19,3,0),0)</f>
        <v>0</v>
      </c>
      <c r="V354" s="140">
        <f>IFERROR(VLOOKUP($B354,'相場&amp;ウオレット'!$A$4:$H$53,2,0),0)</f>
        <v>0</v>
      </c>
      <c r="W354" s="140">
        <f>IFERROR(VLOOKUP($B354,'相場&amp;ウオレット'!$A$4:$H$53,3,0),0)</f>
        <v>0</v>
      </c>
      <c r="X354" s="140">
        <f>IFERROR(VLOOKUP($B354,'相場&amp;ウオレット'!$A$4:$H$53,4,0),0)</f>
        <v>0</v>
      </c>
      <c r="Y354" s="140">
        <f>IFERROR(VLOOKUP($B354,'相場&amp;ウオレット'!$A$4:$H$53,5,0),0)</f>
        <v>0</v>
      </c>
      <c r="Z354" s="141" t="str">
        <f t="shared" si="121"/>
        <v>_</v>
      </c>
      <c r="AA354" s="142" t="str">
        <f t="shared" si="122"/>
        <v>_</v>
      </c>
      <c r="AB354" s="143">
        <f>IFERROR(IF(C354="両替",1,VLOOKUP(E354,マスタ!$F$4:$G$19,2,0)),0)</f>
        <v>0</v>
      </c>
      <c r="AC354" s="143">
        <f t="shared" si="126"/>
        <v>0</v>
      </c>
      <c r="AD354" s="143">
        <f t="shared" si="127"/>
        <v>0</v>
      </c>
      <c r="AE354" s="143">
        <f t="shared" si="128"/>
        <v>0</v>
      </c>
      <c r="AF354" s="143">
        <f t="shared" si="129"/>
        <v>0</v>
      </c>
      <c r="AG354" s="143">
        <f t="shared" si="130"/>
        <v>0</v>
      </c>
      <c r="AH354" s="143">
        <f t="shared" si="131"/>
        <v>0</v>
      </c>
      <c r="AI354" s="143">
        <f t="shared" si="123"/>
        <v>0</v>
      </c>
      <c r="AJ354" s="143">
        <f>IFERROR(VLOOKUP(F354,資産!$A$5:$G$10000,7,0),0)</f>
        <v>0</v>
      </c>
      <c r="AK354" s="142">
        <f>IF(C354="両替",1,IFERROR(VLOOKUP(L354,マスタ!$J$4:$L$19,2,0),0))</f>
        <v>0</v>
      </c>
      <c r="AL354" s="148">
        <f t="shared" si="132"/>
        <v>0</v>
      </c>
      <c r="AM354" s="148">
        <f t="shared" si="133"/>
        <v>0</v>
      </c>
      <c r="AN354" s="148">
        <f t="shared" si="134"/>
        <v>0</v>
      </c>
      <c r="AO354" s="148">
        <f t="shared" si="135"/>
        <v>0</v>
      </c>
      <c r="AP354" s="148">
        <f t="shared" si="136"/>
        <v>0</v>
      </c>
      <c r="AQ354" s="148">
        <f t="shared" si="137"/>
        <v>0</v>
      </c>
      <c r="AR354" s="148">
        <f t="shared" si="124"/>
        <v>0</v>
      </c>
      <c r="AS354" s="148">
        <f t="shared" si="138"/>
        <v>0</v>
      </c>
      <c r="AT354" s="148">
        <f t="shared" si="139"/>
        <v>0</v>
      </c>
    </row>
    <row r="355" spans="1:46">
      <c r="A355" s="21">
        <f t="shared" si="125"/>
        <v>347</v>
      </c>
      <c r="B355" s="29"/>
      <c r="C355" s="61"/>
      <c r="D355" s="34">
        <f t="shared" si="117"/>
        <v>0</v>
      </c>
      <c r="E355" s="17"/>
      <c r="F355" s="19"/>
      <c r="G355" s="18"/>
      <c r="H355" s="18"/>
      <c r="I355" s="18"/>
      <c r="J355" s="18"/>
      <c r="K355" s="60">
        <f t="shared" si="118"/>
        <v>0</v>
      </c>
      <c r="L355" s="17"/>
      <c r="M355" s="20">
        <f>IF(U355=0,0,SUM($U$9:U355))</f>
        <v>0</v>
      </c>
      <c r="N355" s="18"/>
      <c r="O355" s="18"/>
      <c r="P355" s="18"/>
      <c r="Q355" s="137">
        <f t="shared" si="119"/>
        <v>0</v>
      </c>
      <c r="R355" s="137">
        <f t="shared" si="120"/>
        <v>0</v>
      </c>
      <c r="S355" s="122"/>
      <c r="T355" s="139">
        <f>IFERROR(VLOOKUP(E355,マスタ!$F$4:$H$19,3,0),0)</f>
        <v>0</v>
      </c>
      <c r="U355" s="139">
        <f>IFERROR(VLOOKUP(L355,マスタ!$J$4:$L$19,3,0),0)</f>
        <v>0</v>
      </c>
      <c r="V355" s="140">
        <f>IFERROR(VLOOKUP($B355,'相場&amp;ウオレット'!$A$4:$H$53,2,0),0)</f>
        <v>0</v>
      </c>
      <c r="W355" s="140">
        <f>IFERROR(VLOOKUP($B355,'相場&amp;ウオレット'!$A$4:$H$53,3,0),0)</f>
        <v>0</v>
      </c>
      <c r="X355" s="140">
        <f>IFERROR(VLOOKUP($B355,'相場&amp;ウオレット'!$A$4:$H$53,4,0),0)</f>
        <v>0</v>
      </c>
      <c r="Y355" s="140">
        <f>IFERROR(VLOOKUP($B355,'相場&amp;ウオレット'!$A$4:$H$53,5,0),0)</f>
        <v>0</v>
      </c>
      <c r="Z355" s="141" t="str">
        <f t="shared" si="121"/>
        <v>_</v>
      </c>
      <c r="AA355" s="142" t="str">
        <f t="shared" si="122"/>
        <v>_</v>
      </c>
      <c r="AB355" s="143">
        <f>IFERROR(IF(C355="両替",1,VLOOKUP(E355,マスタ!$F$4:$G$19,2,0)),0)</f>
        <v>0</v>
      </c>
      <c r="AC355" s="143">
        <f t="shared" si="126"/>
        <v>0</v>
      </c>
      <c r="AD355" s="143">
        <f t="shared" si="127"/>
        <v>0</v>
      </c>
      <c r="AE355" s="143">
        <f t="shared" si="128"/>
        <v>0</v>
      </c>
      <c r="AF355" s="143">
        <f t="shared" si="129"/>
        <v>0</v>
      </c>
      <c r="AG355" s="143">
        <f t="shared" si="130"/>
        <v>0</v>
      </c>
      <c r="AH355" s="143">
        <f t="shared" si="131"/>
        <v>0</v>
      </c>
      <c r="AI355" s="143">
        <f t="shared" si="123"/>
        <v>0</v>
      </c>
      <c r="AJ355" s="143">
        <f>IFERROR(VLOOKUP(F355,資産!$A$5:$G$10000,7,0),0)</f>
        <v>0</v>
      </c>
      <c r="AK355" s="142">
        <f>IF(C355="両替",1,IFERROR(VLOOKUP(L355,マスタ!$J$4:$L$19,2,0),0))</f>
        <v>0</v>
      </c>
      <c r="AL355" s="148">
        <f t="shared" si="132"/>
        <v>0</v>
      </c>
      <c r="AM355" s="148">
        <f t="shared" si="133"/>
        <v>0</v>
      </c>
      <c r="AN355" s="148">
        <f t="shared" si="134"/>
        <v>0</v>
      </c>
      <c r="AO355" s="148">
        <f t="shared" si="135"/>
        <v>0</v>
      </c>
      <c r="AP355" s="148">
        <f t="shared" si="136"/>
        <v>0</v>
      </c>
      <c r="AQ355" s="148">
        <f t="shared" si="137"/>
        <v>0</v>
      </c>
      <c r="AR355" s="148">
        <f t="shared" si="124"/>
        <v>0</v>
      </c>
      <c r="AS355" s="148">
        <f t="shared" si="138"/>
        <v>0</v>
      </c>
      <c r="AT355" s="148">
        <f t="shared" si="139"/>
        <v>0</v>
      </c>
    </row>
    <row r="356" spans="1:46">
      <c r="A356" s="21">
        <f t="shared" si="125"/>
        <v>348</v>
      </c>
      <c r="B356" s="29"/>
      <c r="C356" s="61"/>
      <c r="D356" s="34">
        <f t="shared" si="117"/>
        <v>0</v>
      </c>
      <c r="E356" s="17"/>
      <c r="F356" s="19"/>
      <c r="G356" s="18"/>
      <c r="H356" s="18"/>
      <c r="I356" s="18"/>
      <c r="J356" s="18"/>
      <c r="K356" s="60">
        <f t="shared" si="118"/>
        <v>0</v>
      </c>
      <c r="L356" s="17"/>
      <c r="M356" s="20">
        <f>IF(U356=0,0,SUM($U$9:U356))</f>
        <v>0</v>
      </c>
      <c r="N356" s="18"/>
      <c r="O356" s="18"/>
      <c r="P356" s="18"/>
      <c r="Q356" s="137">
        <f t="shared" si="119"/>
        <v>0</v>
      </c>
      <c r="R356" s="137">
        <f t="shared" si="120"/>
        <v>0</v>
      </c>
      <c r="S356" s="122"/>
      <c r="T356" s="139">
        <f>IFERROR(VLOOKUP(E356,マスタ!$F$4:$H$19,3,0),0)</f>
        <v>0</v>
      </c>
      <c r="U356" s="139">
        <f>IFERROR(VLOOKUP(L356,マスタ!$J$4:$L$19,3,0),0)</f>
        <v>0</v>
      </c>
      <c r="V356" s="140">
        <f>IFERROR(VLOOKUP($B356,'相場&amp;ウオレット'!$A$4:$H$53,2,0),0)</f>
        <v>0</v>
      </c>
      <c r="W356" s="140">
        <f>IFERROR(VLOOKUP($B356,'相場&amp;ウオレット'!$A$4:$H$53,3,0),0)</f>
        <v>0</v>
      </c>
      <c r="X356" s="140">
        <f>IFERROR(VLOOKUP($B356,'相場&amp;ウオレット'!$A$4:$H$53,4,0),0)</f>
        <v>0</v>
      </c>
      <c r="Y356" s="140">
        <f>IFERROR(VLOOKUP($B356,'相場&amp;ウオレット'!$A$4:$H$53,5,0),0)</f>
        <v>0</v>
      </c>
      <c r="Z356" s="141" t="str">
        <f t="shared" si="121"/>
        <v>_</v>
      </c>
      <c r="AA356" s="142" t="str">
        <f t="shared" si="122"/>
        <v>_</v>
      </c>
      <c r="AB356" s="143">
        <f>IFERROR(IF(C356="両替",1,VLOOKUP(E356,マスタ!$F$4:$G$19,2,0)),0)</f>
        <v>0</v>
      </c>
      <c r="AC356" s="143">
        <f t="shared" si="126"/>
        <v>0</v>
      </c>
      <c r="AD356" s="143">
        <f t="shared" si="127"/>
        <v>0</v>
      </c>
      <c r="AE356" s="143">
        <f t="shared" si="128"/>
        <v>0</v>
      </c>
      <c r="AF356" s="143">
        <f t="shared" si="129"/>
        <v>0</v>
      </c>
      <c r="AG356" s="143">
        <f t="shared" si="130"/>
        <v>0</v>
      </c>
      <c r="AH356" s="143">
        <f t="shared" si="131"/>
        <v>0</v>
      </c>
      <c r="AI356" s="143">
        <f t="shared" si="123"/>
        <v>0</v>
      </c>
      <c r="AJ356" s="143">
        <f>IFERROR(VLOOKUP(F356,資産!$A$5:$G$10000,7,0),0)</f>
        <v>0</v>
      </c>
      <c r="AK356" s="142">
        <f>IF(C356="両替",1,IFERROR(VLOOKUP(L356,マスタ!$J$4:$L$19,2,0),0))</f>
        <v>0</v>
      </c>
      <c r="AL356" s="148">
        <f t="shared" si="132"/>
        <v>0</v>
      </c>
      <c r="AM356" s="148">
        <f t="shared" si="133"/>
        <v>0</v>
      </c>
      <c r="AN356" s="148">
        <f t="shared" si="134"/>
        <v>0</v>
      </c>
      <c r="AO356" s="148">
        <f t="shared" si="135"/>
        <v>0</v>
      </c>
      <c r="AP356" s="148">
        <f t="shared" si="136"/>
        <v>0</v>
      </c>
      <c r="AQ356" s="148">
        <f t="shared" si="137"/>
        <v>0</v>
      </c>
      <c r="AR356" s="148">
        <f t="shared" si="124"/>
        <v>0</v>
      </c>
      <c r="AS356" s="148">
        <f t="shared" si="138"/>
        <v>0</v>
      </c>
      <c r="AT356" s="148">
        <f t="shared" si="139"/>
        <v>0</v>
      </c>
    </row>
    <row r="357" spans="1:46">
      <c r="A357" s="21">
        <f t="shared" si="125"/>
        <v>349</v>
      </c>
      <c r="B357" s="29"/>
      <c r="C357" s="61"/>
      <c r="D357" s="34">
        <f t="shared" si="117"/>
        <v>0</v>
      </c>
      <c r="E357" s="17"/>
      <c r="F357" s="19"/>
      <c r="G357" s="18"/>
      <c r="H357" s="18"/>
      <c r="I357" s="18"/>
      <c r="J357" s="18"/>
      <c r="K357" s="60">
        <f t="shared" si="118"/>
        <v>0</v>
      </c>
      <c r="L357" s="17"/>
      <c r="M357" s="20">
        <f>IF(U357=0,0,SUM($U$9:U357))</f>
        <v>0</v>
      </c>
      <c r="N357" s="18"/>
      <c r="O357" s="18"/>
      <c r="P357" s="18"/>
      <c r="Q357" s="137">
        <f t="shared" si="119"/>
        <v>0</v>
      </c>
      <c r="R357" s="137">
        <f t="shared" si="120"/>
        <v>0</v>
      </c>
      <c r="S357" s="122"/>
      <c r="T357" s="139">
        <f>IFERROR(VLOOKUP(E357,マスタ!$F$4:$H$19,3,0),0)</f>
        <v>0</v>
      </c>
      <c r="U357" s="139">
        <f>IFERROR(VLOOKUP(L357,マスタ!$J$4:$L$19,3,0),0)</f>
        <v>0</v>
      </c>
      <c r="V357" s="140">
        <f>IFERROR(VLOOKUP($B357,'相場&amp;ウオレット'!$A$4:$H$53,2,0),0)</f>
        <v>0</v>
      </c>
      <c r="W357" s="140">
        <f>IFERROR(VLOOKUP($B357,'相場&amp;ウオレット'!$A$4:$H$53,3,0),0)</f>
        <v>0</v>
      </c>
      <c r="X357" s="140">
        <f>IFERROR(VLOOKUP($B357,'相場&amp;ウオレット'!$A$4:$H$53,4,0),0)</f>
        <v>0</v>
      </c>
      <c r="Y357" s="140">
        <f>IFERROR(VLOOKUP($B357,'相場&amp;ウオレット'!$A$4:$H$53,5,0),0)</f>
        <v>0</v>
      </c>
      <c r="Z357" s="141" t="str">
        <f t="shared" si="121"/>
        <v>_</v>
      </c>
      <c r="AA357" s="142" t="str">
        <f t="shared" si="122"/>
        <v>_</v>
      </c>
      <c r="AB357" s="143">
        <f>IFERROR(IF(C357="両替",1,VLOOKUP(E357,マスタ!$F$4:$G$19,2,0)),0)</f>
        <v>0</v>
      </c>
      <c r="AC357" s="143">
        <f t="shared" si="126"/>
        <v>0</v>
      </c>
      <c r="AD357" s="143">
        <f t="shared" si="127"/>
        <v>0</v>
      </c>
      <c r="AE357" s="143">
        <f t="shared" si="128"/>
        <v>0</v>
      </c>
      <c r="AF357" s="143">
        <f t="shared" si="129"/>
        <v>0</v>
      </c>
      <c r="AG357" s="143">
        <f t="shared" si="130"/>
        <v>0</v>
      </c>
      <c r="AH357" s="143">
        <f t="shared" si="131"/>
        <v>0</v>
      </c>
      <c r="AI357" s="143">
        <f t="shared" si="123"/>
        <v>0</v>
      </c>
      <c r="AJ357" s="143">
        <f>IFERROR(VLOOKUP(F357,資産!$A$5:$G$10000,7,0),0)</f>
        <v>0</v>
      </c>
      <c r="AK357" s="142">
        <f>IF(C357="両替",1,IFERROR(VLOOKUP(L357,マスタ!$J$4:$L$19,2,0),0))</f>
        <v>0</v>
      </c>
      <c r="AL357" s="148">
        <f t="shared" si="132"/>
        <v>0</v>
      </c>
      <c r="AM357" s="148">
        <f t="shared" si="133"/>
        <v>0</v>
      </c>
      <c r="AN357" s="148">
        <f t="shared" si="134"/>
        <v>0</v>
      </c>
      <c r="AO357" s="148">
        <f t="shared" si="135"/>
        <v>0</v>
      </c>
      <c r="AP357" s="148">
        <f t="shared" si="136"/>
        <v>0</v>
      </c>
      <c r="AQ357" s="148">
        <f t="shared" si="137"/>
        <v>0</v>
      </c>
      <c r="AR357" s="148">
        <f t="shared" si="124"/>
        <v>0</v>
      </c>
      <c r="AS357" s="148">
        <f t="shared" si="138"/>
        <v>0</v>
      </c>
      <c r="AT357" s="148">
        <f t="shared" si="139"/>
        <v>0</v>
      </c>
    </row>
    <row r="358" spans="1:46">
      <c r="A358" s="21">
        <f t="shared" si="125"/>
        <v>350</v>
      </c>
      <c r="B358" s="29"/>
      <c r="C358" s="61"/>
      <c r="D358" s="34">
        <f t="shared" si="117"/>
        <v>0</v>
      </c>
      <c r="E358" s="17"/>
      <c r="F358" s="19"/>
      <c r="G358" s="18"/>
      <c r="H358" s="18"/>
      <c r="I358" s="18"/>
      <c r="J358" s="18"/>
      <c r="K358" s="60">
        <f t="shared" si="118"/>
        <v>0</v>
      </c>
      <c r="L358" s="17"/>
      <c r="M358" s="20">
        <f>IF(U358=0,0,SUM($U$9:U358))</f>
        <v>0</v>
      </c>
      <c r="N358" s="18"/>
      <c r="O358" s="18"/>
      <c r="P358" s="18"/>
      <c r="Q358" s="137">
        <f t="shared" si="119"/>
        <v>0</v>
      </c>
      <c r="R358" s="137">
        <f t="shared" si="120"/>
        <v>0</v>
      </c>
      <c r="S358" s="122"/>
      <c r="T358" s="139">
        <f>IFERROR(VLOOKUP(E358,マスタ!$F$4:$H$19,3,0),0)</f>
        <v>0</v>
      </c>
      <c r="U358" s="139">
        <f>IFERROR(VLOOKUP(L358,マスタ!$J$4:$L$19,3,0),0)</f>
        <v>0</v>
      </c>
      <c r="V358" s="140">
        <f>IFERROR(VLOOKUP($B358,'相場&amp;ウオレット'!$A$4:$H$53,2,0),0)</f>
        <v>0</v>
      </c>
      <c r="W358" s="140">
        <f>IFERROR(VLOOKUP($B358,'相場&amp;ウオレット'!$A$4:$H$53,3,0),0)</f>
        <v>0</v>
      </c>
      <c r="X358" s="140">
        <f>IFERROR(VLOOKUP($B358,'相場&amp;ウオレット'!$A$4:$H$53,4,0),0)</f>
        <v>0</v>
      </c>
      <c r="Y358" s="140">
        <f>IFERROR(VLOOKUP($B358,'相場&amp;ウオレット'!$A$4:$H$53,5,0),0)</f>
        <v>0</v>
      </c>
      <c r="Z358" s="141" t="str">
        <f t="shared" si="121"/>
        <v>_</v>
      </c>
      <c r="AA358" s="142" t="str">
        <f t="shared" si="122"/>
        <v>_</v>
      </c>
      <c r="AB358" s="143">
        <f>IFERROR(IF(C358="両替",1,VLOOKUP(E358,マスタ!$F$4:$G$19,2,0)),0)</f>
        <v>0</v>
      </c>
      <c r="AC358" s="143">
        <f t="shared" si="126"/>
        <v>0</v>
      </c>
      <c r="AD358" s="143">
        <f t="shared" si="127"/>
        <v>0</v>
      </c>
      <c r="AE358" s="143">
        <f t="shared" si="128"/>
        <v>0</v>
      </c>
      <c r="AF358" s="143">
        <f t="shared" si="129"/>
        <v>0</v>
      </c>
      <c r="AG358" s="143">
        <f t="shared" si="130"/>
        <v>0</v>
      </c>
      <c r="AH358" s="143">
        <f t="shared" si="131"/>
        <v>0</v>
      </c>
      <c r="AI358" s="143">
        <f t="shared" si="123"/>
        <v>0</v>
      </c>
      <c r="AJ358" s="143">
        <f>IFERROR(VLOOKUP(F358,資産!$A$5:$G$10000,7,0),0)</f>
        <v>0</v>
      </c>
      <c r="AK358" s="142">
        <f>IF(C358="両替",1,IFERROR(VLOOKUP(L358,マスタ!$J$4:$L$19,2,0),0))</f>
        <v>0</v>
      </c>
      <c r="AL358" s="148">
        <f t="shared" si="132"/>
        <v>0</v>
      </c>
      <c r="AM358" s="148">
        <f t="shared" si="133"/>
        <v>0</v>
      </c>
      <c r="AN358" s="148">
        <f t="shared" si="134"/>
        <v>0</v>
      </c>
      <c r="AO358" s="148">
        <f t="shared" si="135"/>
        <v>0</v>
      </c>
      <c r="AP358" s="148">
        <f t="shared" si="136"/>
        <v>0</v>
      </c>
      <c r="AQ358" s="148">
        <f t="shared" si="137"/>
        <v>0</v>
      </c>
      <c r="AR358" s="148">
        <f t="shared" si="124"/>
        <v>0</v>
      </c>
      <c r="AS358" s="148">
        <f t="shared" si="138"/>
        <v>0</v>
      </c>
      <c r="AT358" s="148">
        <f t="shared" si="139"/>
        <v>0</v>
      </c>
    </row>
    <row r="359" spans="1:46">
      <c r="A359" s="21">
        <f t="shared" si="125"/>
        <v>351</v>
      </c>
      <c r="B359" s="29"/>
      <c r="C359" s="61"/>
      <c r="D359" s="34">
        <f t="shared" si="117"/>
        <v>0</v>
      </c>
      <c r="E359" s="17"/>
      <c r="F359" s="19"/>
      <c r="G359" s="18"/>
      <c r="H359" s="18"/>
      <c r="I359" s="18"/>
      <c r="J359" s="18"/>
      <c r="K359" s="60">
        <f t="shared" si="118"/>
        <v>0</v>
      </c>
      <c r="L359" s="17"/>
      <c r="M359" s="20">
        <f>IF(U359=0,0,SUM($U$9:U359))</f>
        <v>0</v>
      </c>
      <c r="N359" s="18"/>
      <c r="O359" s="18"/>
      <c r="P359" s="18"/>
      <c r="Q359" s="137">
        <f t="shared" si="119"/>
        <v>0</v>
      </c>
      <c r="R359" s="137">
        <f t="shared" si="120"/>
        <v>0</v>
      </c>
      <c r="S359" s="122"/>
      <c r="T359" s="139">
        <f>IFERROR(VLOOKUP(E359,マスタ!$F$4:$H$19,3,0),0)</f>
        <v>0</v>
      </c>
      <c r="U359" s="139">
        <f>IFERROR(VLOOKUP(L359,マスタ!$J$4:$L$19,3,0),0)</f>
        <v>0</v>
      </c>
      <c r="V359" s="140">
        <f>IFERROR(VLOOKUP($B359,'相場&amp;ウオレット'!$A$4:$H$53,2,0),0)</f>
        <v>0</v>
      </c>
      <c r="W359" s="140">
        <f>IFERROR(VLOOKUP($B359,'相場&amp;ウオレット'!$A$4:$H$53,3,0),0)</f>
        <v>0</v>
      </c>
      <c r="X359" s="140">
        <f>IFERROR(VLOOKUP($B359,'相場&amp;ウオレット'!$A$4:$H$53,4,0),0)</f>
        <v>0</v>
      </c>
      <c r="Y359" s="140">
        <f>IFERROR(VLOOKUP($B359,'相場&amp;ウオレット'!$A$4:$H$53,5,0),0)</f>
        <v>0</v>
      </c>
      <c r="Z359" s="141" t="str">
        <f t="shared" si="121"/>
        <v>_</v>
      </c>
      <c r="AA359" s="142" t="str">
        <f t="shared" si="122"/>
        <v>_</v>
      </c>
      <c r="AB359" s="143">
        <f>IFERROR(IF(C359="両替",1,VLOOKUP(E359,マスタ!$F$4:$G$19,2,0)),0)</f>
        <v>0</v>
      </c>
      <c r="AC359" s="143">
        <f t="shared" si="126"/>
        <v>0</v>
      </c>
      <c r="AD359" s="143">
        <f t="shared" si="127"/>
        <v>0</v>
      </c>
      <c r="AE359" s="143">
        <f t="shared" si="128"/>
        <v>0</v>
      </c>
      <c r="AF359" s="143">
        <f t="shared" si="129"/>
        <v>0</v>
      </c>
      <c r="AG359" s="143">
        <f t="shared" si="130"/>
        <v>0</v>
      </c>
      <c r="AH359" s="143">
        <f t="shared" si="131"/>
        <v>0</v>
      </c>
      <c r="AI359" s="143">
        <f t="shared" si="123"/>
        <v>0</v>
      </c>
      <c r="AJ359" s="143">
        <f>IFERROR(VLOOKUP(F359,資産!$A$5:$G$10000,7,0),0)</f>
        <v>0</v>
      </c>
      <c r="AK359" s="142">
        <f>IF(C359="両替",1,IFERROR(VLOOKUP(L359,マスタ!$J$4:$L$19,2,0),0))</f>
        <v>0</v>
      </c>
      <c r="AL359" s="148">
        <f t="shared" si="132"/>
        <v>0</v>
      </c>
      <c r="AM359" s="148">
        <f t="shared" si="133"/>
        <v>0</v>
      </c>
      <c r="AN359" s="148">
        <f t="shared" si="134"/>
        <v>0</v>
      </c>
      <c r="AO359" s="148">
        <f t="shared" si="135"/>
        <v>0</v>
      </c>
      <c r="AP359" s="148">
        <f t="shared" si="136"/>
        <v>0</v>
      </c>
      <c r="AQ359" s="148">
        <f t="shared" si="137"/>
        <v>0</v>
      </c>
      <c r="AR359" s="148">
        <f t="shared" si="124"/>
        <v>0</v>
      </c>
      <c r="AS359" s="148">
        <f t="shared" si="138"/>
        <v>0</v>
      </c>
      <c r="AT359" s="148">
        <f t="shared" si="139"/>
        <v>0</v>
      </c>
    </row>
    <row r="360" spans="1:46">
      <c r="A360" s="21">
        <f t="shared" si="125"/>
        <v>352</v>
      </c>
      <c r="B360" s="29"/>
      <c r="C360" s="61"/>
      <c r="D360" s="34">
        <f t="shared" si="117"/>
        <v>0</v>
      </c>
      <c r="E360" s="17"/>
      <c r="F360" s="19"/>
      <c r="G360" s="18"/>
      <c r="H360" s="18"/>
      <c r="I360" s="18"/>
      <c r="J360" s="18"/>
      <c r="K360" s="60">
        <f t="shared" si="118"/>
        <v>0</v>
      </c>
      <c r="L360" s="17"/>
      <c r="M360" s="20">
        <f>IF(U360=0,0,SUM($U$9:U360))</f>
        <v>0</v>
      </c>
      <c r="N360" s="18"/>
      <c r="O360" s="18"/>
      <c r="P360" s="18"/>
      <c r="Q360" s="137">
        <f t="shared" si="119"/>
        <v>0</v>
      </c>
      <c r="R360" s="137">
        <f t="shared" si="120"/>
        <v>0</v>
      </c>
      <c r="S360" s="122"/>
      <c r="T360" s="139">
        <f>IFERROR(VLOOKUP(E360,マスタ!$F$4:$H$19,3,0),0)</f>
        <v>0</v>
      </c>
      <c r="U360" s="139">
        <f>IFERROR(VLOOKUP(L360,マスタ!$J$4:$L$19,3,0),0)</f>
        <v>0</v>
      </c>
      <c r="V360" s="140">
        <f>IFERROR(VLOOKUP($B360,'相場&amp;ウオレット'!$A$4:$H$53,2,0),0)</f>
        <v>0</v>
      </c>
      <c r="W360" s="140">
        <f>IFERROR(VLOOKUP($B360,'相場&amp;ウオレット'!$A$4:$H$53,3,0),0)</f>
        <v>0</v>
      </c>
      <c r="X360" s="140">
        <f>IFERROR(VLOOKUP($B360,'相場&amp;ウオレット'!$A$4:$H$53,4,0),0)</f>
        <v>0</v>
      </c>
      <c r="Y360" s="140">
        <f>IFERROR(VLOOKUP($B360,'相場&amp;ウオレット'!$A$4:$H$53,5,0),0)</f>
        <v>0</v>
      </c>
      <c r="Z360" s="141" t="str">
        <f t="shared" si="121"/>
        <v>_</v>
      </c>
      <c r="AA360" s="142" t="str">
        <f t="shared" si="122"/>
        <v>_</v>
      </c>
      <c r="AB360" s="143">
        <f>IFERROR(IF(C360="両替",1,VLOOKUP(E360,マスタ!$F$4:$G$19,2,0)),0)</f>
        <v>0</v>
      </c>
      <c r="AC360" s="143">
        <f t="shared" si="126"/>
        <v>0</v>
      </c>
      <c r="AD360" s="143">
        <f t="shared" si="127"/>
        <v>0</v>
      </c>
      <c r="AE360" s="143">
        <f t="shared" si="128"/>
        <v>0</v>
      </c>
      <c r="AF360" s="143">
        <f t="shared" si="129"/>
        <v>0</v>
      </c>
      <c r="AG360" s="143">
        <f t="shared" si="130"/>
        <v>0</v>
      </c>
      <c r="AH360" s="143">
        <f t="shared" si="131"/>
        <v>0</v>
      </c>
      <c r="AI360" s="143">
        <f t="shared" si="123"/>
        <v>0</v>
      </c>
      <c r="AJ360" s="143">
        <f>IFERROR(VLOOKUP(F360,資産!$A$5:$G$10000,7,0),0)</f>
        <v>0</v>
      </c>
      <c r="AK360" s="142">
        <f>IF(C360="両替",1,IFERROR(VLOOKUP(L360,マスタ!$J$4:$L$19,2,0),0))</f>
        <v>0</v>
      </c>
      <c r="AL360" s="148">
        <f t="shared" si="132"/>
        <v>0</v>
      </c>
      <c r="AM360" s="148">
        <f t="shared" si="133"/>
        <v>0</v>
      </c>
      <c r="AN360" s="148">
        <f t="shared" si="134"/>
        <v>0</v>
      </c>
      <c r="AO360" s="148">
        <f t="shared" si="135"/>
        <v>0</v>
      </c>
      <c r="AP360" s="148">
        <f t="shared" si="136"/>
        <v>0</v>
      </c>
      <c r="AQ360" s="148">
        <f t="shared" si="137"/>
        <v>0</v>
      </c>
      <c r="AR360" s="148">
        <f t="shared" si="124"/>
        <v>0</v>
      </c>
      <c r="AS360" s="148">
        <f t="shared" si="138"/>
        <v>0</v>
      </c>
      <c r="AT360" s="148">
        <f t="shared" si="139"/>
        <v>0</v>
      </c>
    </row>
    <row r="361" spans="1:46">
      <c r="A361" s="21">
        <f t="shared" si="125"/>
        <v>353</v>
      </c>
      <c r="B361" s="29"/>
      <c r="C361" s="61"/>
      <c r="D361" s="34">
        <f t="shared" si="117"/>
        <v>0</v>
      </c>
      <c r="E361" s="17"/>
      <c r="F361" s="19"/>
      <c r="G361" s="18"/>
      <c r="H361" s="18"/>
      <c r="I361" s="18"/>
      <c r="J361" s="18"/>
      <c r="K361" s="60">
        <f t="shared" si="118"/>
        <v>0</v>
      </c>
      <c r="L361" s="17"/>
      <c r="M361" s="20">
        <f>IF(U361=0,0,SUM($U$9:U361))</f>
        <v>0</v>
      </c>
      <c r="N361" s="18"/>
      <c r="O361" s="18"/>
      <c r="P361" s="18"/>
      <c r="Q361" s="137">
        <f t="shared" si="119"/>
        <v>0</v>
      </c>
      <c r="R361" s="137">
        <f t="shared" si="120"/>
        <v>0</v>
      </c>
      <c r="S361" s="122"/>
      <c r="T361" s="139">
        <f>IFERROR(VLOOKUP(E361,マスタ!$F$4:$H$19,3,0),0)</f>
        <v>0</v>
      </c>
      <c r="U361" s="139">
        <f>IFERROR(VLOOKUP(L361,マスタ!$J$4:$L$19,3,0),0)</f>
        <v>0</v>
      </c>
      <c r="V361" s="140">
        <f>IFERROR(VLOOKUP($B361,'相場&amp;ウオレット'!$A$4:$H$53,2,0),0)</f>
        <v>0</v>
      </c>
      <c r="W361" s="140">
        <f>IFERROR(VLOOKUP($B361,'相場&amp;ウオレット'!$A$4:$H$53,3,0),0)</f>
        <v>0</v>
      </c>
      <c r="X361" s="140">
        <f>IFERROR(VLOOKUP($B361,'相場&amp;ウオレット'!$A$4:$H$53,4,0),0)</f>
        <v>0</v>
      </c>
      <c r="Y361" s="140">
        <f>IFERROR(VLOOKUP($B361,'相場&amp;ウオレット'!$A$4:$H$53,5,0),0)</f>
        <v>0</v>
      </c>
      <c r="Z361" s="141" t="str">
        <f t="shared" si="121"/>
        <v>_</v>
      </c>
      <c r="AA361" s="142" t="str">
        <f t="shared" si="122"/>
        <v>_</v>
      </c>
      <c r="AB361" s="143">
        <f>IFERROR(IF(C361="両替",1,VLOOKUP(E361,マスタ!$F$4:$G$19,2,0)),0)</f>
        <v>0</v>
      </c>
      <c r="AC361" s="143">
        <f t="shared" si="126"/>
        <v>0</v>
      </c>
      <c r="AD361" s="143">
        <f t="shared" si="127"/>
        <v>0</v>
      </c>
      <c r="AE361" s="143">
        <f t="shared" si="128"/>
        <v>0</v>
      </c>
      <c r="AF361" s="143">
        <f t="shared" si="129"/>
        <v>0</v>
      </c>
      <c r="AG361" s="143">
        <f t="shared" si="130"/>
        <v>0</v>
      </c>
      <c r="AH361" s="143">
        <f t="shared" si="131"/>
        <v>0</v>
      </c>
      <c r="AI361" s="143">
        <f t="shared" si="123"/>
        <v>0</v>
      </c>
      <c r="AJ361" s="143">
        <f>IFERROR(VLOOKUP(F361,資産!$A$5:$G$10000,7,0),0)</f>
        <v>0</v>
      </c>
      <c r="AK361" s="142">
        <f>IF(C361="両替",1,IFERROR(VLOOKUP(L361,マスタ!$J$4:$L$19,2,0),0))</f>
        <v>0</v>
      </c>
      <c r="AL361" s="148">
        <f t="shared" si="132"/>
        <v>0</v>
      </c>
      <c r="AM361" s="148">
        <f t="shared" si="133"/>
        <v>0</v>
      </c>
      <c r="AN361" s="148">
        <f t="shared" si="134"/>
        <v>0</v>
      </c>
      <c r="AO361" s="148">
        <f t="shared" si="135"/>
        <v>0</v>
      </c>
      <c r="AP361" s="148">
        <f t="shared" si="136"/>
        <v>0</v>
      </c>
      <c r="AQ361" s="148">
        <f t="shared" si="137"/>
        <v>0</v>
      </c>
      <c r="AR361" s="148">
        <f t="shared" si="124"/>
        <v>0</v>
      </c>
      <c r="AS361" s="148">
        <f t="shared" si="138"/>
        <v>0</v>
      </c>
      <c r="AT361" s="148">
        <f t="shared" si="139"/>
        <v>0</v>
      </c>
    </row>
    <row r="362" spans="1:46">
      <c r="A362" s="21">
        <f t="shared" si="125"/>
        <v>354</v>
      </c>
      <c r="B362" s="29"/>
      <c r="C362" s="61"/>
      <c r="D362" s="34">
        <f t="shared" si="117"/>
        <v>0</v>
      </c>
      <c r="E362" s="17"/>
      <c r="F362" s="19"/>
      <c r="G362" s="18"/>
      <c r="H362" s="18"/>
      <c r="I362" s="18"/>
      <c r="J362" s="18"/>
      <c r="K362" s="60">
        <f t="shared" si="118"/>
        <v>0</v>
      </c>
      <c r="L362" s="17"/>
      <c r="M362" s="20">
        <f>IF(U362=0,0,SUM($U$9:U362))</f>
        <v>0</v>
      </c>
      <c r="N362" s="18"/>
      <c r="O362" s="18"/>
      <c r="P362" s="18"/>
      <c r="Q362" s="137">
        <f t="shared" si="119"/>
        <v>0</v>
      </c>
      <c r="R362" s="137">
        <f t="shared" si="120"/>
        <v>0</v>
      </c>
      <c r="S362" s="122"/>
      <c r="T362" s="139">
        <f>IFERROR(VLOOKUP(E362,マスタ!$F$4:$H$19,3,0),0)</f>
        <v>0</v>
      </c>
      <c r="U362" s="139">
        <f>IFERROR(VLOOKUP(L362,マスタ!$J$4:$L$19,3,0),0)</f>
        <v>0</v>
      </c>
      <c r="V362" s="140">
        <f>IFERROR(VLOOKUP($B362,'相場&amp;ウオレット'!$A$4:$H$53,2,0),0)</f>
        <v>0</v>
      </c>
      <c r="W362" s="140">
        <f>IFERROR(VLOOKUP($B362,'相場&amp;ウオレット'!$A$4:$H$53,3,0),0)</f>
        <v>0</v>
      </c>
      <c r="X362" s="140">
        <f>IFERROR(VLOOKUP($B362,'相場&amp;ウオレット'!$A$4:$H$53,4,0),0)</f>
        <v>0</v>
      </c>
      <c r="Y362" s="140">
        <f>IFERROR(VLOOKUP($B362,'相場&amp;ウオレット'!$A$4:$H$53,5,0),0)</f>
        <v>0</v>
      </c>
      <c r="Z362" s="141" t="str">
        <f t="shared" si="121"/>
        <v>_</v>
      </c>
      <c r="AA362" s="142" t="str">
        <f t="shared" si="122"/>
        <v>_</v>
      </c>
      <c r="AB362" s="143">
        <f>IFERROR(IF(C362="両替",1,VLOOKUP(E362,マスタ!$F$4:$G$19,2,0)),0)</f>
        <v>0</v>
      </c>
      <c r="AC362" s="143">
        <f t="shared" si="126"/>
        <v>0</v>
      </c>
      <c r="AD362" s="143">
        <f t="shared" si="127"/>
        <v>0</v>
      </c>
      <c r="AE362" s="143">
        <f t="shared" si="128"/>
        <v>0</v>
      </c>
      <c r="AF362" s="143">
        <f t="shared" si="129"/>
        <v>0</v>
      </c>
      <c r="AG362" s="143">
        <f t="shared" si="130"/>
        <v>0</v>
      </c>
      <c r="AH362" s="143">
        <f t="shared" si="131"/>
        <v>0</v>
      </c>
      <c r="AI362" s="143">
        <f t="shared" si="123"/>
        <v>0</v>
      </c>
      <c r="AJ362" s="143">
        <f>IFERROR(VLOOKUP(F362,資産!$A$5:$G$10000,7,0),0)</f>
        <v>0</v>
      </c>
      <c r="AK362" s="142">
        <f>IF(C362="両替",1,IFERROR(VLOOKUP(L362,マスタ!$J$4:$L$19,2,0),0))</f>
        <v>0</v>
      </c>
      <c r="AL362" s="148">
        <f t="shared" si="132"/>
        <v>0</v>
      </c>
      <c r="AM362" s="148">
        <f t="shared" si="133"/>
        <v>0</v>
      </c>
      <c r="AN362" s="148">
        <f t="shared" si="134"/>
        <v>0</v>
      </c>
      <c r="AO362" s="148">
        <f t="shared" si="135"/>
        <v>0</v>
      </c>
      <c r="AP362" s="148">
        <f t="shared" si="136"/>
        <v>0</v>
      </c>
      <c r="AQ362" s="148">
        <f t="shared" si="137"/>
        <v>0</v>
      </c>
      <c r="AR362" s="148">
        <f t="shared" si="124"/>
        <v>0</v>
      </c>
      <c r="AS362" s="148">
        <f t="shared" si="138"/>
        <v>0</v>
      </c>
      <c r="AT362" s="148">
        <f t="shared" si="139"/>
        <v>0</v>
      </c>
    </row>
    <row r="363" spans="1:46">
      <c r="A363" s="21">
        <f t="shared" si="125"/>
        <v>355</v>
      </c>
      <c r="B363" s="29"/>
      <c r="C363" s="61"/>
      <c r="D363" s="34">
        <f t="shared" si="117"/>
        <v>0</v>
      </c>
      <c r="E363" s="17"/>
      <c r="F363" s="19"/>
      <c r="G363" s="18"/>
      <c r="H363" s="18"/>
      <c r="I363" s="18"/>
      <c r="J363" s="18"/>
      <c r="K363" s="60">
        <f t="shared" si="118"/>
        <v>0</v>
      </c>
      <c r="L363" s="17"/>
      <c r="M363" s="20">
        <f>IF(U363=0,0,SUM($U$9:U363))</f>
        <v>0</v>
      </c>
      <c r="N363" s="18"/>
      <c r="O363" s="18"/>
      <c r="P363" s="18"/>
      <c r="Q363" s="137">
        <f t="shared" si="119"/>
        <v>0</v>
      </c>
      <c r="R363" s="137">
        <f t="shared" si="120"/>
        <v>0</v>
      </c>
      <c r="S363" s="122"/>
      <c r="T363" s="139">
        <f>IFERROR(VLOOKUP(E363,マスタ!$F$4:$H$19,3,0),0)</f>
        <v>0</v>
      </c>
      <c r="U363" s="139">
        <f>IFERROR(VLOOKUP(L363,マスタ!$J$4:$L$19,3,0),0)</f>
        <v>0</v>
      </c>
      <c r="V363" s="140">
        <f>IFERROR(VLOOKUP($B363,'相場&amp;ウオレット'!$A$4:$H$53,2,0),0)</f>
        <v>0</v>
      </c>
      <c r="W363" s="140">
        <f>IFERROR(VLOOKUP($B363,'相場&amp;ウオレット'!$A$4:$H$53,3,0),0)</f>
        <v>0</v>
      </c>
      <c r="X363" s="140">
        <f>IFERROR(VLOOKUP($B363,'相場&amp;ウオレット'!$A$4:$H$53,4,0),0)</f>
        <v>0</v>
      </c>
      <c r="Y363" s="140">
        <f>IFERROR(VLOOKUP($B363,'相場&amp;ウオレット'!$A$4:$H$53,5,0),0)</f>
        <v>0</v>
      </c>
      <c r="Z363" s="141" t="str">
        <f t="shared" si="121"/>
        <v>_</v>
      </c>
      <c r="AA363" s="142" t="str">
        <f t="shared" si="122"/>
        <v>_</v>
      </c>
      <c r="AB363" s="143">
        <f>IFERROR(IF(C363="両替",1,VLOOKUP(E363,マスタ!$F$4:$G$19,2,0)),0)</f>
        <v>0</v>
      </c>
      <c r="AC363" s="143">
        <f t="shared" si="126"/>
        <v>0</v>
      </c>
      <c r="AD363" s="143">
        <f t="shared" si="127"/>
        <v>0</v>
      </c>
      <c r="AE363" s="143">
        <f t="shared" si="128"/>
        <v>0</v>
      </c>
      <c r="AF363" s="143">
        <f t="shared" si="129"/>
        <v>0</v>
      </c>
      <c r="AG363" s="143">
        <f t="shared" si="130"/>
        <v>0</v>
      </c>
      <c r="AH363" s="143">
        <f t="shared" si="131"/>
        <v>0</v>
      </c>
      <c r="AI363" s="143">
        <f t="shared" si="123"/>
        <v>0</v>
      </c>
      <c r="AJ363" s="143">
        <f>IFERROR(VLOOKUP(F363,資産!$A$5:$G$10000,7,0),0)</f>
        <v>0</v>
      </c>
      <c r="AK363" s="142">
        <f>IF(C363="両替",1,IFERROR(VLOOKUP(L363,マスタ!$J$4:$L$19,2,0),0))</f>
        <v>0</v>
      </c>
      <c r="AL363" s="148">
        <f t="shared" si="132"/>
        <v>0</v>
      </c>
      <c r="AM363" s="148">
        <f t="shared" si="133"/>
        <v>0</v>
      </c>
      <c r="AN363" s="148">
        <f t="shared" si="134"/>
        <v>0</v>
      </c>
      <c r="AO363" s="148">
        <f t="shared" si="135"/>
        <v>0</v>
      </c>
      <c r="AP363" s="148">
        <f t="shared" si="136"/>
        <v>0</v>
      </c>
      <c r="AQ363" s="148">
        <f t="shared" si="137"/>
        <v>0</v>
      </c>
      <c r="AR363" s="148">
        <f t="shared" si="124"/>
        <v>0</v>
      </c>
      <c r="AS363" s="148">
        <f t="shared" si="138"/>
        <v>0</v>
      </c>
      <c r="AT363" s="148">
        <f t="shared" si="139"/>
        <v>0</v>
      </c>
    </row>
    <row r="364" spans="1:46">
      <c r="A364" s="21">
        <f t="shared" si="125"/>
        <v>356</v>
      </c>
      <c r="B364" s="29"/>
      <c r="C364" s="61"/>
      <c r="D364" s="34">
        <f t="shared" si="117"/>
        <v>0</v>
      </c>
      <c r="E364" s="17"/>
      <c r="F364" s="19"/>
      <c r="G364" s="18"/>
      <c r="H364" s="18"/>
      <c r="I364" s="18"/>
      <c r="J364" s="18"/>
      <c r="K364" s="60">
        <f t="shared" si="118"/>
        <v>0</v>
      </c>
      <c r="L364" s="17"/>
      <c r="M364" s="20">
        <f>IF(U364=0,0,SUM($U$9:U364))</f>
        <v>0</v>
      </c>
      <c r="N364" s="18"/>
      <c r="O364" s="18"/>
      <c r="P364" s="18"/>
      <c r="Q364" s="137">
        <f t="shared" si="119"/>
        <v>0</v>
      </c>
      <c r="R364" s="137">
        <f t="shared" si="120"/>
        <v>0</v>
      </c>
      <c r="S364" s="122"/>
      <c r="T364" s="139">
        <f>IFERROR(VLOOKUP(E364,マスタ!$F$4:$H$19,3,0),0)</f>
        <v>0</v>
      </c>
      <c r="U364" s="139">
        <f>IFERROR(VLOOKUP(L364,マスタ!$J$4:$L$19,3,0),0)</f>
        <v>0</v>
      </c>
      <c r="V364" s="140">
        <f>IFERROR(VLOOKUP($B364,'相場&amp;ウオレット'!$A$4:$H$53,2,0),0)</f>
        <v>0</v>
      </c>
      <c r="W364" s="140">
        <f>IFERROR(VLOOKUP($B364,'相場&amp;ウオレット'!$A$4:$H$53,3,0),0)</f>
        <v>0</v>
      </c>
      <c r="X364" s="140">
        <f>IFERROR(VLOOKUP($B364,'相場&amp;ウオレット'!$A$4:$H$53,4,0),0)</f>
        <v>0</v>
      </c>
      <c r="Y364" s="140">
        <f>IFERROR(VLOOKUP($B364,'相場&amp;ウオレット'!$A$4:$H$53,5,0),0)</f>
        <v>0</v>
      </c>
      <c r="Z364" s="141" t="str">
        <f t="shared" si="121"/>
        <v>_</v>
      </c>
      <c r="AA364" s="142" t="str">
        <f t="shared" si="122"/>
        <v>_</v>
      </c>
      <c r="AB364" s="143">
        <f>IFERROR(IF(C364="両替",1,VLOOKUP(E364,マスタ!$F$4:$G$19,2,0)),0)</f>
        <v>0</v>
      </c>
      <c r="AC364" s="143">
        <f t="shared" si="126"/>
        <v>0</v>
      </c>
      <c r="AD364" s="143">
        <f t="shared" si="127"/>
        <v>0</v>
      </c>
      <c r="AE364" s="143">
        <f t="shared" si="128"/>
        <v>0</v>
      </c>
      <c r="AF364" s="143">
        <f t="shared" si="129"/>
        <v>0</v>
      </c>
      <c r="AG364" s="143">
        <f t="shared" si="130"/>
        <v>0</v>
      </c>
      <c r="AH364" s="143">
        <f t="shared" si="131"/>
        <v>0</v>
      </c>
      <c r="AI364" s="143">
        <f t="shared" si="123"/>
        <v>0</v>
      </c>
      <c r="AJ364" s="143">
        <f>IFERROR(VLOOKUP(F364,資産!$A$5:$G$10000,7,0),0)</f>
        <v>0</v>
      </c>
      <c r="AK364" s="142">
        <f>IF(C364="両替",1,IFERROR(VLOOKUP(L364,マスタ!$J$4:$L$19,2,0),0))</f>
        <v>0</v>
      </c>
      <c r="AL364" s="148">
        <f t="shared" si="132"/>
        <v>0</v>
      </c>
      <c r="AM364" s="148">
        <f t="shared" si="133"/>
        <v>0</v>
      </c>
      <c r="AN364" s="148">
        <f t="shared" si="134"/>
        <v>0</v>
      </c>
      <c r="AO364" s="148">
        <f t="shared" si="135"/>
        <v>0</v>
      </c>
      <c r="AP364" s="148">
        <f t="shared" si="136"/>
        <v>0</v>
      </c>
      <c r="AQ364" s="148">
        <f t="shared" si="137"/>
        <v>0</v>
      </c>
      <c r="AR364" s="148">
        <f t="shared" si="124"/>
        <v>0</v>
      </c>
      <c r="AS364" s="148">
        <f t="shared" si="138"/>
        <v>0</v>
      </c>
      <c r="AT364" s="148">
        <f t="shared" si="139"/>
        <v>0</v>
      </c>
    </row>
    <row r="365" spans="1:46">
      <c r="A365" s="21">
        <f t="shared" si="125"/>
        <v>357</v>
      </c>
      <c r="B365" s="29"/>
      <c r="C365" s="61"/>
      <c r="D365" s="34">
        <f t="shared" si="117"/>
        <v>0</v>
      </c>
      <c r="E365" s="17"/>
      <c r="F365" s="19"/>
      <c r="G365" s="18"/>
      <c r="H365" s="18"/>
      <c r="I365" s="18"/>
      <c r="J365" s="18"/>
      <c r="K365" s="60">
        <f t="shared" si="118"/>
        <v>0</v>
      </c>
      <c r="L365" s="17"/>
      <c r="M365" s="20">
        <f>IF(U365=0,0,SUM($U$9:U365))</f>
        <v>0</v>
      </c>
      <c r="N365" s="18"/>
      <c r="O365" s="18"/>
      <c r="P365" s="18"/>
      <c r="Q365" s="137">
        <f t="shared" si="119"/>
        <v>0</v>
      </c>
      <c r="R365" s="137">
        <f t="shared" si="120"/>
        <v>0</v>
      </c>
      <c r="S365" s="122"/>
      <c r="T365" s="139">
        <f>IFERROR(VLOOKUP(E365,マスタ!$F$4:$H$19,3,0),0)</f>
        <v>0</v>
      </c>
      <c r="U365" s="139">
        <f>IFERROR(VLOOKUP(L365,マスタ!$J$4:$L$19,3,0),0)</f>
        <v>0</v>
      </c>
      <c r="V365" s="140">
        <f>IFERROR(VLOOKUP($B365,'相場&amp;ウオレット'!$A$4:$H$53,2,0),0)</f>
        <v>0</v>
      </c>
      <c r="W365" s="140">
        <f>IFERROR(VLOOKUP($B365,'相場&amp;ウオレット'!$A$4:$H$53,3,0),0)</f>
        <v>0</v>
      </c>
      <c r="X365" s="140">
        <f>IFERROR(VLOOKUP($B365,'相場&amp;ウオレット'!$A$4:$H$53,4,0),0)</f>
        <v>0</v>
      </c>
      <c r="Y365" s="140">
        <f>IFERROR(VLOOKUP($B365,'相場&amp;ウオレット'!$A$4:$H$53,5,0),0)</f>
        <v>0</v>
      </c>
      <c r="Z365" s="141" t="str">
        <f t="shared" si="121"/>
        <v>_</v>
      </c>
      <c r="AA365" s="142" t="str">
        <f t="shared" si="122"/>
        <v>_</v>
      </c>
      <c r="AB365" s="143">
        <f>IFERROR(IF(C365="両替",1,VLOOKUP(E365,マスタ!$F$4:$G$19,2,0)),0)</f>
        <v>0</v>
      </c>
      <c r="AC365" s="143">
        <f t="shared" si="126"/>
        <v>0</v>
      </c>
      <c r="AD365" s="143">
        <f t="shared" si="127"/>
        <v>0</v>
      </c>
      <c r="AE365" s="143">
        <f t="shared" si="128"/>
        <v>0</v>
      </c>
      <c r="AF365" s="143">
        <f t="shared" si="129"/>
        <v>0</v>
      </c>
      <c r="AG365" s="143">
        <f t="shared" si="130"/>
        <v>0</v>
      </c>
      <c r="AH365" s="143">
        <f t="shared" si="131"/>
        <v>0</v>
      </c>
      <c r="AI365" s="143">
        <f t="shared" si="123"/>
        <v>0</v>
      </c>
      <c r="AJ365" s="143">
        <f>IFERROR(VLOOKUP(F365,資産!$A$5:$G$10000,7,0),0)</f>
        <v>0</v>
      </c>
      <c r="AK365" s="142">
        <f>IF(C365="両替",1,IFERROR(VLOOKUP(L365,マスタ!$J$4:$L$19,2,0),0))</f>
        <v>0</v>
      </c>
      <c r="AL365" s="148">
        <f t="shared" si="132"/>
        <v>0</v>
      </c>
      <c r="AM365" s="148">
        <f t="shared" si="133"/>
        <v>0</v>
      </c>
      <c r="AN365" s="148">
        <f t="shared" si="134"/>
        <v>0</v>
      </c>
      <c r="AO365" s="148">
        <f t="shared" si="135"/>
        <v>0</v>
      </c>
      <c r="AP365" s="148">
        <f t="shared" si="136"/>
        <v>0</v>
      </c>
      <c r="AQ365" s="148">
        <f t="shared" si="137"/>
        <v>0</v>
      </c>
      <c r="AR365" s="148">
        <f t="shared" si="124"/>
        <v>0</v>
      </c>
      <c r="AS365" s="148">
        <f t="shared" si="138"/>
        <v>0</v>
      </c>
      <c r="AT365" s="148">
        <f t="shared" si="139"/>
        <v>0</v>
      </c>
    </row>
    <row r="366" spans="1:46">
      <c r="A366" s="21">
        <f t="shared" si="125"/>
        <v>358</v>
      </c>
      <c r="B366" s="29"/>
      <c r="C366" s="61"/>
      <c r="D366" s="34">
        <f t="shared" si="117"/>
        <v>0</v>
      </c>
      <c r="E366" s="17"/>
      <c r="F366" s="19"/>
      <c r="G366" s="18"/>
      <c r="H366" s="18"/>
      <c r="I366" s="18"/>
      <c r="J366" s="18"/>
      <c r="K366" s="60">
        <f t="shared" si="118"/>
        <v>0</v>
      </c>
      <c r="L366" s="17"/>
      <c r="M366" s="20">
        <f>IF(U366=0,0,SUM($U$9:U366))</f>
        <v>0</v>
      </c>
      <c r="N366" s="18"/>
      <c r="O366" s="18"/>
      <c r="P366" s="18"/>
      <c r="Q366" s="137">
        <f t="shared" si="119"/>
        <v>0</v>
      </c>
      <c r="R366" s="137">
        <f t="shared" si="120"/>
        <v>0</v>
      </c>
      <c r="S366" s="122"/>
      <c r="T366" s="139">
        <f>IFERROR(VLOOKUP(E366,マスタ!$F$4:$H$19,3,0),0)</f>
        <v>0</v>
      </c>
      <c r="U366" s="139">
        <f>IFERROR(VLOOKUP(L366,マスタ!$J$4:$L$19,3,0),0)</f>
        <v>0</v>
      </c>
      <c r="V366" s="140">
        <f>IFERROR(VLOOKUP($B366,'相場&amp;ウオレット'!$A$4:$H$53,2,0),0)</f>
        <v>0</v>
      </c>
      <c r="W366" s="140">
        <f>IFERROR(VLOOKUP($B366,'相場&amp;ウオレット'!$A$4:$H$53,3,0),0)</f>
        <v>0</v>
      </c>
      <c r="X366" s="140">
        <f>IFERROR(VLOOKUP($B366,'相場&amp;ウオレット'!$A$4:$H$53,4,0),0)</f>
        <v>0</v>
      </c>
      <c r="Y366" s="140">
        <f>IFERROR(VLOOKUP($B366,'相場&amp;ウオレット'!$A$4:$H$53,5,0),0)</f>
        <v>0</v>
      </c>
      <c r="Z366" s="141" t="str">
        <f t="shared" si="121"/>
        <v>_</v>
      </c>
      <c r="AA366" s="142" t="str">
        <f t="shared" si="122"/>
        <v>_</v>
      </c>
      <c r="AB366" s="143">
        <f>IFERROR(IF(C366="両替",1,VLOOKUP(E366,マスタ!$F$4:$G$19,2,0)),0)</f>
        <v>0</v>
      </c>
      <c r="AC366" s="143">
        <f t="shared" si="126"/>
        <v>0</v>
      </c>
      <c r="AD366" s="143">
        <f t="shared" si="127"/>
        <v>0</v>
      </c>
      <c r="AE366" s="143">
        <f t="shared" si="128"/>
        <v>0</v>
      </c>
      <c r="AF366" s="143">
        <f t="shared" si="129"/>
        <v>0</v>
      </c>
      <c r="AG366" s="143">
        <f t="shared" si="130"/>
        <v>0</v>
      </c>
      <c r="AH366" s="143">
        <f t="shared" si="131"/>
        <v>0</v>
      </c>
      <c r="AI366" s="143">
        <f t="shared" si="123"/>
        <v>0</v>
      </c>
      <c r="AJ366" s="143">
        <f>IFERROR(VLOOKUP(F366,資産!$A$5:$G$10000,7,0),0)</f>
        <v>0</v>
      </c>
      <c r="AK366" s="142">
        <f>IF(C366="両替",1,IFERROR(VLOOKUP(L366,マスタ!$J$4:$L$19,2,0),0))</f>
        <v>0</v>
      </c>
      <c r="AL366" s="148">
        <f t="shared" si="132"/>
        <v>0</v>
      </c>
      <c r="AM366" s="148">
        <f t="shared" si="133"/>
        <v>0</v>
      </c>
      <c r="AN366" s="148">
        <f t="shared" si="134"/>
        <v>0</v>
      </c>
      <c r="AO366" s="148">
        <f t="shared" si="135"/>
        <v>0</v>
      </c>
      <c r="AP366" s="148">
        <f t="shared" si="136"/>
        <v>0</v>
      </c>
      <c r="AQ366" s="148">
        <f t="shared" si="137"/>
        <v>0</v>
      </c>
      <c r="AR366" s="148">
        <f t="shared" si="124"/>
        <v>0</v>
      </c>
      <c r="AS366" s="148">
        <f t="shared" si="138"/>
        <v>0</v>
      </c>
      <c r="AT366" s="148">
        <f t="shared" si="139"/>
        <v>0</v>
      </c>
    </row>
    <row r="367" spans="1:46">
      <c r="A367" s="21">
        <f t="shared" si="125"/>
        <v>359</v>
      </c>
      <c r="B367" s="29"/>
      <c r="C367" s="61"/>
      <c r="D367" s="34">
        <f t="shared" si="117"/>
        <v>0</v>
      </c>
      <c r="E367" s="17"/>
      <c r="F367" s="19"/>
      <c r="G367" s="18"/>
      <c r="H367" s="18"/>
      <c r="I367" s="18"/>
      <c r="J367" s="18"/>
      <c r="K367" s="60">
        <f t="shared" si="118"/>
        <v>0</v>
      </c>
      <c r="L367" s="17"/>
      <c r="M367" s="20">
        <f>IF(U367=0,0,SUM($U$9:U367))</f>
        <v>0</v>
      </c>
      <c r="N367" s="18"/>
      <c r="O367" s="18"/>
      <c r="P367" s="18"/>
      <c r="Q367" s="137">
        <f t="shared" si="119"/>
        <v>0</v>
      </c>
      <c r="R367" s="137">
        <f t="shared" si="120"/>
        <v>0</v>
      </c>
      <c r="S367" s="122"/>
      <c r="T367" s="139">
        <f>IFERROR(VLOOKUP(E367,マスタ!$F$4:$H$19,3,0),0)</f>
        <v>0</v>
      </c>
      <c r="U367" s="139">
        <f>IFERROR(VLOOKUP(L367,マスタ!$J$4:$L$19,3,0),0)</f>
        <v>0</v>
      </c>
      <c r="V367" s="140">
        <f>IFERROR(VLOOKUP($B367,'相場&amp;ウオレット'!$A$4:$H$53,2,0),0)</f>
        <v>0</v>
      </c>
      <c r="W367" s="140">
        <f>IFERROR(VLOOKUP($B367,'相場&amp;ウオレット'!$A$4:$H$53,3,0),0)</f>
        <v>0</v>
      </c>
      <c r="X367" s="140">
        <f>IFERROR(VLOOKUP($B367,'相場&amp;ウオレット'!$A$4:$H$53,4,0),0)</f>
        <v>0</v>
      </c>
      <c r="Y367" s="140">
        <f>IFERROR(VLOOKUP($B367,'相場&amp;ウオレット'!$A$4:$H$53,5,0),0)</f>
        <v>0</v>
      </c>
      <c r="Z367" s="141" t="str">
        <f t="shared" si="121"/>
        <v>_</v>
      </c>
      <c r="AA367" s="142" t="str">
        <f t="shared" si="122"/>
        <v>_</v>
      </c>
      <c r="AB367" s="143">
        <f>IFERROR(IF(C367="両替",1,VLOOKUP(E367,マスタ!$F$4:$G$19,2,0)),0)</f>
        <v>0</v>
      </c>
      <c r="AC367" s="143">
        <f t="shared" si="126"/>
        <v>0</v>
      </c>
      <c r="AD367" s="143">
        <f t="shared" si="127"/>
        <v>0</v>
      </c>
      <c r="AE367" s="143">
        <f t="shared" si="128"/>
        <v>0</v>
      </c>
      <c r="AF367" s="143">
        <f t="shared" si="129"/>
        <v>0</v>
      </c>
      <c r="AG367" s="143">
        <f t="shared" si="130"/>
        <v>0</v>
      </c>
      <c r="AH367" s="143">
        <f t="shared" si="131"/>
        <v>0</v>
      </c>
      <c r="AI367" s="143">
        <f t="shared" si="123"/>
        <v>0</v>
      </c>
      <c r="AJ367" s="143">
        <f>IFERROR(VLOOKUP(F367,資産!$A$5:$G$10000,7,0),0)</f>
        <v>0</v>
      </c>
      <c r="AK367" s="142">
        <f>IF(C367="両替",1,IFERROR(VLOOKUP(L367,マスタ!$J$4:$L$19,2,0),0))</f>
        <v>0</v>
      </c>
      <c r="AL367" s="148">
        <f t="shared" si="132"/>
        <v>0</v>
      </c>
      <c r="AM367" s="148">
        <f t="shared" si="133"/>
        <v>0</v>
      </c>
      <c r="AN367" s="148">
        <f t="shared" si="134"/>
        <v>0</v>
      </c>
      <c r="AO367" s="148">
        <f t="shared" si="135"/>
        <v>0</v>
      </c>
      <c r="AP367" s="148">
        <f t="shared" si="136"/>
        <v>0</v>
      </c>
      <c r="AQ367" s="148">
        <f t="shared" si="137"/>
        <v>0</v>
      </c>
      <c r="AR367" s="148">
        <f t="shared" si="124"/>
        <v>0</v>
      </c>
      <c r="AS367" s="148">
        <f t="shared" si="138"/>
        <v>0</v>
      </c>
      <c r="AT367" s="148">
        <f t="shared" si="139"/>
        <v>0</v>
      </c>
    </row>
    <row r="368" spans="1:46">
      <c r="A368" s="21">
        <f t="shared" si="125"/>
        <v>360</v>
      </c>
      <c r="B368" s="29"/>
      <c r="C368" s="61"/>
      <c r="D368" s="34">
        <f t="shared" si="117"/>
        <v>0</v>
      </c>
      <c r="E368" s="17"/>
      <c r="F368" s="19"/>
      <c r="G368" s="18"/>
      <c r="H368" s="18"/>
      <c r="I368" s="18"/>
      <c r="J368" s="18"/>
      <c r="K368" s="60">
        <f t="shared" si="118"/>
        <v>0</v>
      </c>
      <c r="L368" s="17"/>
      <c r="M368" s="20">
        <f>IF(U368=0,0,SUM($U$9:U368))</f>
        <v>0</v>
      </c>
      <c r="N368" s="18"/>
      <c r="O368" s="18"/>
      <c r="P368" s="18"/>
      <c r="Q368" s="137">
        <f t="shared" si="119"/>
        <v>0</v>
      </c>
      <c r="R368" s="137">
        <f t="shared" si="120"/>
        <v>0</v>
      </c>
      <c r="S368" s="122"/>
      <c r="T368" s="139">
        <f>IFERROR(VLOOKUP(E368,マスタ!$F$4:$H$19,3,0),0)</f>
        <v>0</v>
      </c>
      <c r="U368" s="139">
        <f>IFERROR(VLOOKUP(L368,マスタ!$J$4:$L$19,3,0),0)</f>
        <v>0</v>
      </c>
      <c r="V368" s="140">
        <f>IFERROR(VLOOKUP($B368,'相場&amp;ウオレット'!$A$4:$H$53,2,0),0)</f>
        <v>0</v>
      </c>
      <c r="W368" s="140">
        <f>IFERROR(VLOOKUP($B368,'相場&amp;ウオレット'!$A$4:$H$53,3,0),0)</f>
        <v>0</v>
      </c>
      <c r="X368" s="140">
        <f>IFERROR(VLOOKUP($B368,'相場&amp;ウオレット'!$A$4:$H$53,4,0),0)</f>
        <v>0</v>
      </c>
      <c r="Y368" s="140">
        <f>IFERROR(VLOOKUP($B368,'相場&amp;ウオレット'!$A$4:$H$53,5,0),0)</f>
        <v>0</v>
      </c>
      <c r="Z368" s="141" t="str">
        <f t="shared" si="121"/>
        <v>_</v>
      </c>
      <c r="AA368" s="142" t="str">
        <f t="shared" si="122"/>
        <v>_</v>
      </c>
      <c r="AB368" s="143">
        <f>IFERROR(IF(C368="両替",1,VLOOKUP(E368,マスタ!$F$4:$G$19,2,0)),0)</f>
        <v>0</v>
      </c>
      <c r="AC368" s="143">
        <f t="shared" si="126"/>
        <v>0</v>
      </c>
      <c r="AD368" s="143">
        <f t="shared" si="127"/>
        <v>0</v>
      </c>
      <c r="AE368" s="143">
        <f t="shared" si="128"/>
        <v>0</v>
      </c>
      <c r="AF368" s="143">
        <f t="shared" si="129"/>
        <v>0</v>
      </c>
      <c r="AG368" s="143">
        <f t="shared" si="130"/>
        <v>0</v>
      </c>
      <c r="AH368" s="143">
        <f t="shared" si="131"/>
        <v>0</v>
      </c>
      <c r="AI368" s="143">
        <f t="shared" si="123"/>
        <v>0</v>
      </c>
      <c r="AJ368" s="143">
        <f>IFERROR(VLOOKUP(F368,資産!$A$5:$G$10000,7,0),0)</f>
        <v>0</v>
      </c>
      <c r="AK368" s="142">
        <f>IF(C368="両替",1,IFERROR(VLOOKUP(L368,マスタ!$J$4:$L$19,2,0),0))</f>
        <v>0</v>
      </c>
      <c r="AL368" s="148">
        <f t="shared" si="132"/>
        <v>0</v>
      </c>
      <c r="AM368" s="148">
        <f t="shared" si="133"/>
        <v>0</v>
      </c>
      <c r="AN368" s="148">
        <f t="shared" si="134"/>
        <v>0</v>
      </c>
      <c r="AO368" s="148">
        <f t="shared" si="135"/>
        <v>0</v>
      </c>
      <c r="AP368" s="148">
        <f t="shared" si="136"/>
        <v>0</v>
      </c>
      <c r="AQ368" s="148">
        <f t="shared" si="137"/>
        <v>0</v>
      </c>
      <c r="AR368" s="148">
        <f t="shared" si="124"/>
        <v>0</v>
      </c>
      <c r="AS368" s="148">
        <f t="shared" si="138"/>
        <v>0</v>
      </c>
      <c r="AT368" s="148">
        <f t="shared" si="139"/>
        <v>0</v>
      </c>
    </row>
    <row r="369" spans="1:46">
      <c r="A369" s="21">
        <f t="shared" si="125"/>
        <v>361</v>
      </c>
      <c r="B369" s="29"/>
      <c r="C369" s="61"/>
      <c r="D369" s="34">
        <f t="shared" si="117"/>
        <v>0</v>
      </c>
      <c r="E369" s="17"/>
      <c r="F369" s="19"/>
      <c r="G369" s="18"/>
      <c r="H369" s="18"/>
      <c r="I369" s="18"/>
      <c r="J369" s="18"/>
      <c r="K369" s="60">
        <f t="shared" si="118"/>
        <v>0</v>
      </c>
      <c r="L369" s="17"/>
      <c r="M369" s="20">
        <f>IF(U369=0,0,SUM($U$9:U369))</f>
        <v>0</v>
      </c>
      <c r="N369" s="18"/>
      <c r="O369" s="18"/>
      <c r="P369" s="18"/>
      <c r="Q369" s="137">
        <f t="shared" si="119"/>
        <v>0</v>
      </c>
      <c r="R369" s="137">
        <f t="shared" si="120"/>
        <v>0</v>
      </c>
      <c r="S369" s="122"/>
      <c r="T369" s="139">
        <f>IFERROR(VLOOKUP(E369,マスタ!$F$4:$H$19,3,0),0)</f>
        <v>0</v>
      </c>
      <c r="U369" s="139">
        <f>IFERROR(VLOOKUP(L369,マスタ!$J$4:$L$19,3,0),0)</f>
        <v>0</v>
      </c>
      <c r="V369" s="140">
        <f>IFERROR(VLOOKUP($B369,'相場&amp;ウオレット'!$A$4:$H$53,2,0),0)</f>
        <v>0</v>
      </c>
      <c r="W369" s="140">
        <f>IFERROR(VLOOKUP($B369,'相場&amp;ウオレット'!$A$4:$H$53,3,0),0)</f>
        <v>0</v>
      </c>
      <c r="X369" s="140">
        <f>IFERROR(VLOOKUP($B369,'相場&amp;ウオレット'!$A$4:$H$53,4,0),0)</f>
        <v>0</v>
      </c>
      <c r="Y369" s="140">
        <f>IFERROR(VLOOKUP($B369,'相場&amp;ウオレット'!$A$4:$H$53,5,0),0)</f>
        <v>0</v>
      </c>
      <c r="Z369" s="141" t="str">
        <f t="shared" si="121"/>
        <v>_</v>
      </c>
      <c r="AA369" s="142" t="str">
        <f t="shared" si="122"/>
        <v>_</v>
      </c>
      <c r="AB369" s="143">
        <f>IFERROR(IF(C369="両替",1,VLOOKUP(E369,マスタ!$F$4:$G$19,2,0)),0)</f>
        <v>0</v>
      </c>
      <c r="AC369" s="143">
        <f t="shared" si="126"/>
        <v>0</v>
      </c>
      <c r="AD369" s="143">
        <f t="shared" si="127"/>
        <v>0</v>
      </c>
      <c r="AE369" s="143">
        <f t="shared" si="128"/>
        <v>0</v>
      </c>
      <c r="AF369" s="143">
        <f t="shared" si="129"/>
        <v>0</v>
      </c>
      <c r="AG369" s="143">
        <f t="shared" si="130"/>
        <v>0</v>
      </c>
      <c r="AH369" s="143">
        <f t="shared" si="131"/>
        <v>0</v>
      </c>
      <c r="AI369" s="143">
        <f t="shared" si="123"/>
        <v>0</v>
      </c>
      <c r="AJ369" s="143">
        <f>IFERROR(VLOOKUP(F369,資産!$A$5:$G$10000,7,0),0)</f>
        <v>0</v>
      </c>
      <c r="AK369" s="142">
        <f>IF(C369="両替",1,IFERROR(VLOOKUP(L369,マスタ!$J$4:$L$19,2,0),0))</f>
        <v>0</v>
      </c>
      <c r="AL369" s="148">
        <f t="shared" si="132"/>
        <v>0</v>
      </c>
      <c r="AM369" s="148">
        <f t="shared" si="133"/>
        <v>0</v>
      </c>
      <c r="AN369" s="148">
        <f t="shared" si="134"/>
        <v>0</v>
      </c>
      <c r="AO369" s="148">
        <f t="shared" si="135"/>
        <v>0</v>
      </c>
      <c r="AP369" s="148">
        <f t="shared" si="136"/>
        <v>0</v>
      </c>
      <c r="AQ369" s="148">
        <f t="shared" si="137"/>
        <v>0</v>
      </c>
      <c r="AR369" s="148">
        <f t="shared" si="124"/>
        <v>0</v>
      </c>
      <c r="AS369" s="148">
        <f t="shared" si="138"/>
        <v>0</v>
      </c>
      <c r="AT369" s="148">
        <f t="shared" si="139"/>
        <v>0</v>
      </c>
    </row>
    <row r="370" spans="1:46">
      <c r="A370" s="21">
        <f t="shared" si="125"/>
        <v>362</v>
      </c>
      <c r="B370" s="29"/>
      <c r="C370" s="61"/>
      <c r="D370" s="34">
        <f t="shared" si="117"/>
        <v>0</v>
      </c>
      <c r="E370" s="17"/>
      <c r="F370" s="19"/>
      <c r="G370" s="18"/>
      <c r="H370" s="18"/>
      <c r="I370" s="18"/>
      <c r="J370" s="18"/>
      <c r="K370" s="60">
        <f t="shared" si="118"/>
        <v>0</v>
      </c>
      <c r="L370" s="17"/>
      <c r="M370" s="20">
        <f>IF(U370=0,0,SUM($U$9:U370))</f>
        <v>0</v>
      </c>
      <c r="N370" s="18"/>
      <c r="O370" s="18"/>
      <c r="P370" s="18"/>
      <c r="Q370" s="137">
        <f t="shared" si="119"/>
        <v>0</v>
      </c>
      <c r="R370" s="137">
        <f t="shared" si="120"/>
        <v>0</v>
      </c>
      <c r="S370" s="122"/>
      <c r="T370" s="139">
        <f>IFERROR(VLOOKUP(E370,マスタ!$F$4:$H$19,3,0),0)</f>
        <v>0</v>
      </c>
      <c r="U370" s="139">
        <f>IFERROR(VLOOKUP(L370,マスタ!$J$4:$L$19,3,0),0)</f>
        <v>0</v>
      </c>
      <c r="V370" s="140">
        <f>IFERROR(VLOOKUP($B370,'相場&amp;ウオレット'!$A$4:$H$53,2,0),0)</f>
        <v>0</v>
      </c>
      <c r="W370" s="140">
        <f>IFERROR(VLOOKUP($B370,'相場&amp;ウオレット'!$A$4:$H$53,3,0),0)</f>
        <v>0</v>
      </c>
      <c r="X370" s="140">
        <f>IFERROR(VLOOKUP($B370,'相場&amp;ウオレット'!$A$4:$H$53,4,0),0)</f>
        <v>0</v>
      </c>
      <c r="Y370" s="140">
        <f>IFERROR(VLOOKUP($B370,'相場&amp;ウオレット'!$A$4:$H$53,5,0),0)</f>
        <v>0</v>
      </c>
      <c r="Z370" s="141" t="str">
        <f t="shared" si="121"/>
        <v>_</v>
      </c>
      <c r="AA370" s="142" t="str">
        <f t="shared" si="122"/>
        <v>_</v>
      </c>
      <c r="AB370" s="143">
        <f>IFERROR(IF(C370="両替",1,VLOOKUP(E370,マスタ!$F$4:$G$19,2,0)),0)</f>
        <v>0</v>
      </c>
      <c r="AC370" s="143">
        <f t="shared" si="126"/>
        <v>0</v>
      </c>
      <c r="AD370" s="143">
        <f t="shared" si="127"/>
        <v>0</v>
      </c>
      <c r="AE370" s="143">
        <f t="shared" si="128"/>
        <v>0</v>
      </c>
      <c r="AF370" s="143">
        <f t="shared" si="129"/>
        <v>0</v>
      </c>
      <c r="AG370" s="143">
        <f t="shared" si="130"/>
        <v>0</v>
      </c>
      <c r="AH370" s="143">
        <f t="shared" si="131"/>
        <v>0</v>
      </c>
      <c r="AI370" s="143">
        <f t="shared" si="123"/>
        <v>0</v>
      </c>
      <c r="AJ370" s="143">
        <f>IFERROR(VLOOKUP(F370,資産!$A$5:$G$10000,7,0),0)</f>
        <v>0</v>
      </c>
      <c r="AK370" s="142">
        <f>IF(C370="両替",1,IFERROR(VLOOKUP(L370,マスタ!$J$4:$L$19,2,0),0))</f>
        <v>0</v>
      </c>
      <c r="AL370" s="148">
        <f t="shared" si="132"/>
        <v>0</v>
      </c>
      <c r="AM370" s="148">
        <f t="shared" si="133"/>
        <v>0</v>
      </c>
      <c r="AN370" s="148">
        <f t="shared" si="134"/>
        <v>0</v>
      </c>
      <c r="AO370" s="148">
        <f t="shared" si="135"/>
        <v>0</v>
      </c>
      <c r="AP370" s="148">
        <f t="shared" si="136"/>
        <v>0</v>
      </c>
      <c r="AQ370" s="148">
        <f t="shared" si="137"/>
        <v>0</v>
      </c>
      <c r="AR370" s="148">
        <f t="shared" si="124"/>
        <v>0</v>
      </c>
      <c r="AS370" s="148">
        <f t="shared" si="138"/>
        <v>0</v>
      </c>
      <c r="AT370" s="148">
        <f t="shared" si="139"/>
        <v>0</v>
      </c>
    </row>
    <row r="371" spans="1:46">
      <c r="A371" s="21">
        <f t="shared" si="125"/>
        <v>363</v>
      </c>
      <c r="B371" s="29"/>
      <c r="C371" s="61"/>
      <c r="D371" s="34">
        <f t="shared" si="117"/>
        <v>0</v>
      </c>
      <c r="E371" s="17"/>
      <c r="F371" s="19"/>
      <c r="G371" s="18"/>
      <c r="H371" s="18"/>
      <c r="I371" s="18"/>
      <c r="J371" s="18"/>
      <c r="K371" s="60">
        <f t="shared" si="118"/>
        <v>0</v>
      </c>
      <c r="L371" s="17"/>
      <c r="M371" s="20">
        <f>IF(U371=0,0,SUM($U$9:U371))</f>
        <v>0</v>
      </c>
      <c r="N371" s="18"/>
      <c r="O371" s="18"/>
      <c r="P371" s="18"/>
      <c r="Q371" s="137">
        <f t="shared" si="119"/>
        <v>0</v>
      </c>
      <c r="R371" s="137">
        <f t="shared" si="120"/>
        <v>0</v>
      </c>
      <c r="S371" s="122"/>
      <c r="T371" s="139">
        <f>IFERROR(VLOOKUP(E371,マスタ!$F$4:$H$19,3,0),0)</f>
        <v>0</v>
      </c>
      <c r="U371" s="139">
        <f>IFERROR(VLOOKUP(L371,マスタ!$J$4:$L$19,3,0),0)</f>
        <v>0</v>
      </c>
      <c r="V371" s="140">
        <f>IFERROR(VLOOKUP($B371,'相場&amp;ウオレット'!$A$4:$H$53,2,0),0)</f>
        <v>0</v>
      </c>
      <c r="W371" s="140">
        <f>IFERROR(VLOOKUP($B371,'相場&amp;ウオレット'!$A$4:$H$53,3,0),0)</f>
        <v>0</v>
      </c>
      <c r="X371" s="140">
        <f>IFERROR(VLOOKUP($B371,'相場&amp;ウオレット'!$A$4:$H$53,4,0),0)</f>
        <v>0</v>
      </c>
      <c r="Y371" s="140">
        <f>IFERROR(VLOOKUP($B371,'相場&amp;ウオレット'!$A$4:$H$53,5,0),0)</f>
        <v>0</v>
      </c>
      <c r="Z371" s="141" t="str">
        <f t="shared" si="121"/>
        <v>_</v>
      </c>
      <c r="AA371" s="142" t="str">
        <f t="shared" si="122"/>
        <v>_</v>
      </c>
      <c r="AB371" s="143">
        <f>IFERROR(IF(C371="両替",1,VLOOKUP(E371,マスタ!$F$4:$G$19,2,0)),0)</f>
        <v>0</v>
      </c>
      <c r="AC371" s="143">
        <f t="shared" si="126"/>
        <v>0</v>
      </c>
      <c r="AD371" s="143">
        <f t="shared" si="127"/>
        <v>0</v>
      </c>
      <c r="AE371" s="143">
        <f t="shared" si="128"/>
        <v>0</v>
      </c>
      <c r="AF371" s="143">
        <f t="shared" si="129"/>
        <v>0</v>
      </c>
      <c r="AG371" s="143">
        <f t="shared" si="130"/>
        <v>0</v>
      </c>
      <c r="AH371" s="143">
        <f t="shared" si="131"/>
        <v>0</v>
      </c>
      <c r="AI371" s="143">
        <f t="shared" si="123"/>
        <v>0</v>
      </c>
      <c r="AJ371" s="143">
        <f>IFERROR(VLOOKUP(F371,資産!$A$5:$G$10000,7,0),0)</f>
        <v>0</v>
      </c>
      <c r="AK371" s="142">
        <f>IF(C371="両替",1,IFERROR(VLOOKUP(L371,マスタ!$J$4:$L$19,2,0),0))</f>
        <v>0</v>
      </c>
      <c r="AL371" s="148">
        <f t="shared" si="132"/>
        <v>0</v>
      </c>
      <c r="AM371" s="148">
        <f t="shared" si="133"/>
        <v>0</v>
      </c>
      <c r="AN371" s="148">
        <f t="shared" si="134"/>
        <v>0</v>
      </c>
      <c r="AO371" s="148">
        <f t="shared" si="135"/>
        <v>0</v>
      </c>
      <c r="AP371" s="148">
        <f t="shared" si="136"/>
        <v>0</v>
      </c>
      <c r="AQ371" s="148">
        <f t="shared" si="137"/>
        <v>0</v>
      </c>
      <c r="AR371" s="148">
        <f t="shared" si="124"/>
        <v>0</v>
      </c>
      <c r="AS371" s="148">
        <f t="shared" si="138"/>
        <v>0</v>
      </c>
      <c r="AT371" s="148">
        <f t="shared" si="139"/>
        <v>0</v>
      </c>
    </row>
    <row r="372" spans="1:46">
      <c r="A372" s="21">
        <f t="shared" si="125"/>
        <v>364</v>
      </c>
      <c r="B372" s="29"/>
      <c r="C372" s="61"/>
      <c r="D372" s="34">
        <f t="shared" si="117"/>
        <v>0</v>
      </c>
      <c r="E372" s="17"/>
      <c r="F372" s="19"/>
      <c r="G372" s="18"/>
      <c r="H372" s="18"/>
      <c r="I372" s="18"/>
      <c r="J372" s="18"/>
      <c r="K372" s="60">
        <f t="shared" si="118"/>
        <v>0</v>
      </c>
      <c r="L372" s="17"/>
      <c r="M372" s="20">
        <f>IF(U372=0,0,SUM($U$9:U372))</f>
        <v>0</v>
      </c>
      <c r="N372" s="18"/>
      <c r="O372" s="18"/>
      <c r="P372" s="18"/>
      <c r="Q372" s="137">
        <f t="shared" si="119"/>
        <v>0</v>
      </c>
      <c r="R372" s="137">
        <f t="shared" si="120"/>
        <v>0</v>
      </c>
      <c r="S372" s="122"/>
      <c r="T372" s="139">
        <f>IFERROR(VLOOKUP(E372,マスタ!$F$4:$H$19,3,0),0)</f>
        <v>0</v>
      </c>
      <c r="U372" s="139">
        <f>IFERROR(VLOOKUP(L372,マスタ!$J$4:$L$19,3,0),0)</f>
        <v>0</v>
      </c>
      <c r="V372" s="140">
        <f>IFERROR(VLOOKUP($B372,'相場&amp;ウオレット'!$A$4:$H$53,2,0),0)</f>
        <v>0</v>
      </c>
      <c r="W372" s="140">
        <f>IFERROR(VLOOKUP($B372,'相場&amp;ウオレット'!$A$4:$H$53,3,0),0)</f>
        <v>0</v>
      </c>
      <c r="X372" s="140">
        <f>IFERROR(VLOOKUP($B372,'相場&amp;ウオレット'!$A$4:$H$53,4,0),0)</f>
        <v>0</v>
      </c>
      <c r="Y372" s="140">
        <f>IFERROR(VLOOKUP($B372,'相場&amp;ウオレット'!$A$4:$H$53,5,0),0)</f>
        <v>0</v>
      </c>
      <c r="Z372" s="141" t="str">
        <f t="shared" si="121"/>
        <v>_</v>
      </c>
      <c r="AA372" s="142" t="str">
        <f t="shared" si="122"/>
        <v>_</v>
      </c>
      <c r="AB372" s="143">
        <f>IFERROR(IF(C372="両替",1,VLOOKUP(E372,マスタ!$F$4:$G$19,2,0)),0)</f>
        <v>0</v>
      </c>
      <c r="AC372" s="143">
        <f t="shared" si="126"/>
        <v>0</v>
      </c>
      <c r="AD372" s="143">
        <f t="shared" si="127"/>
        <v>0</v>
      </c>
      <c r="AE372" s="143">
        <f t="shared" si="128"/>
        <v>0</v>
      </c>
      <c r="AF372" s="143">
        <f t="shared" si="129"/>
        <v>0</v>
      </c>
      <c r="AG372" s="143">
        <f t="shared" si="130"/>
        <v>0</v>
      </c>
      <c r="AH372" s="143">
        <f t="shared" si="131"/>
        <v>0</v>
      </c>
      <c r="AI372" s="143">
        <f t="shared" si="123"/>
        <v>0</v>
      </c>
      <c r="AJ372" s="143">
        <f>IFERROR(VLOOKUP(F372,資産!$A$5:$G$10000,7,0),0)</f>
        <v>0</v>
      </c>
      <c r="AK372" s="142">
        <f>IF(C372="両替",1,IFERROR(VLOOKUP(L372,マスタ!$J$4:$L$19,2,0),0))</f>
        <v>0</v>
      </c>
      <c r="AL372" s="148">
        <f t="shared" si="132"/>
        <v>0</v>
      </c>
      <c r="AM372" s="148">
        <f t="shared" si="133"/>
        <v>0</v>
      </c>
      <c r="AN372" s="148">
        <f t="shared" si="134"/>
        <v>0</v>
      </c>
      <c r="AO372" s="148">
        <f t="shared" si="135"/>
        <v>0</v>
      </c>
      <c r="AP372" s="148">
        <f t="shared" si="136"/>
        <v>0</v>
      </c>
      <c r="AQ372" s="148">
        <f t="shared" si="137"/>
        <v>0</v>
      </c>
      <c r="AR372" s="148">
        <f t="shared" si="124"/>
        <v>0</v>
      </c>
      <c r="AS372" s="148">
        <f t="shared" si="138"/>
        <v>0</v>
      </c>
      <c r="AT372" s="148">
        <f t="shared" si="139"/>
        <v>0</v>
      </c>
    </row>
    <row r="373" spans="1:46">
      <c r="A373" s="21">
        <f t="shared" si="125"/>
        <v>365</v>
      </c>
      <c r="B373" s="29"/>
      <c r="C373" s="61"/>
      <c r="D373" s="34">
        <f t="shared" si="117"/>
        <v>0</v>
      </c>
      <c r="E373" s="17"/>
      <c r="F373" s="19"/>
      <c r="G373" s="18"/>
      <c r="H373" s="18"/>
      <c r="I373" s="18"/>
      <c r="J373" s="18"/>
      <c r="K373" s="60">
        <f t="shared" si="118"/>
        <v>0</v>
      </c>
      <c r="L373" s="17"/>
      <c r="M373" s="20">
        <f>IF(U373=0,0,SUM($U$9:U373))</f>
        <v>0</v>
      </c>
      <c r="N373" s="18"/>
      <c r="O373" s="18"/>
      <c r="P373" s="18"/>
      <c r="Q373" s="137">
        <f t="shared" si="119"/>
        <v>0</v>
      </c>
      <c r="R373" s="137">
        <f t="shared" si="120"/>
        <v>0</v>
      </c>
      <c r="S373" s="122"/>
      <c r="T373" s="139">
        <f>IFERROR(VLOOKUP(E373,マスタ!$F$4:$H$19,3,0),0)</f>
        <v>0</v>
      </c>
      <c r="U373" s="139">
        <f>IFERROR(VLOOKUP(L373,マスタ!$J$4:$L$19,3,0),0)</f>
        <v>0</v>
      </c>
      <c r="V373" s="140">
        <f>IFERROR(VLOOKUP($B373,'相場&amp;ウオレット'!$A$4:$H$53,2,0),0)</f>
        <v>0</v>
      </c>
      <c r="W373" s="140">
        <f>IFERROR(VLOOKUP($B373,'相場&amp;ウオレット'!$A$4:$H$53,3,0),0)</f>
        <v>0</v>
      </c>
      <c r="X373" s="140">
        <f>IFERROR(VLOOKUP($B373,'相場&amp;ウオレット'!$A$4:$H$53,4,0),0)</f>
        <v>0</v>
      </c>
      <c r="Y373" s="140">
        <f>IFERROR(VLOOKUP($B373,'相場&amp;ウオレット'!$A$4:$H$53,5,0),0)</f>
        <v>0</v>
      </c>
      <c r="Z373" s="141" t="str">
        <f t="shared" si="121"/>
        <v>_</v>
      </c>
      <c r="AA373" s="142" t="str">
        <f t="shared" si="122"/>
        <v>_</v>
      </c>
      <c r="AB373" s="143">
        <f>IFERROR(IF(C373="両替",1,VLOOKUP(E373,マスタ!$F$4:$G$19,2,0)),0)</f>
        <v>0</v>
      </c>
      <c r="AC373" s="143">
        <f t="shared" si="126"/>
        <v>0</v>
      </c>
      <c r="AD373" s="143">
        <f t="shared" si="127"/>
        <v>0</v>
      </c>
      <c r="AE373" s="143">
        <f t="shared" si="128"/>
        <v>0</v>
      </c>
      <c r="AF373" s="143">
        <f t="shared" si="129"/>
        <v>0</v>
      </c>
      <c r="AG373" s="143">
        <f t="shared" si="130"/>
        <v>0</v>
      </c>
      <c r="AH373" s="143">
        <f t="shared" si="131"/>
        <v>0</v>
      </c>
      <c r="AI373" s="143">
        <f t="shared" si="123"/>
        <v>0</v>
      </c>
      <c r="AJ373" s="143">
        <f>IFERROR(VLOOKUP(F373,資産!$A$5:$G$10000,7,0),0)</f>
        <v>0</v>
      </c>
      <c r="AK373" s="142">
        <f>IF(C373="両替",1,IFERROR(VLOOKUP(L373,マスタ!$J$4:$L$19,2,0),0))</f>
        <v>0</v>
      </c>
      <c r="AL373" s="148">
        <f t="shared" si="132"/>
        <v>0</v>
      </c>
      <c r="AM373" s="148">
        <f t="shared" si="133"/>
        <v>0</v>
      </c>
      <c r="AN373" s="148">
        <f t="shared" si="134"/>
        <v>0</v>
      </c>
      <c r="AO373" s="148">
        <f t="shared" si="135"/>
        <v>0</v>
      </c>
      <c r="AP373" s="148">
        <f t="shared" si="136"/>
        <v>0</v>
      </c>
      <c r="AQ373" s="148">
        <f t="shared" si="137"/>
        <v>0</v>
      </c>
      <c r="AR373" s="148">
        <f t="shared" si="124"/>
        <v>0</v>
      </c>
      <c r="AS373" s="148">
        <f t="shared" si="138"/>
        <v>0</v>
      </c>
      <c r="AT373" s="148">
        <f t="shared" si="139"/>
        <v>0</v>
      </c>
    </row>
    <row r="374" spans="1:46">
      <c r="A374" s="21">
        <f t="shared" si="125"/>
        <v>366</v>
      </c>
      <c r="B374" s="29"/>
      <c r="C374" s="61"/>
      <c r="D374" s="34">
        <f t="shared" si="117"/>
        <v>0</v>
      </c>
      <c r="E374" s="17"/>
      <c r="F374" s="19"/>
      <c r="G374" s="18"/>
      <c r="H374" s="18"/>
      <c r="I374" s="18"/>
      <c r="J374" s="18"/>
      <c r="K374" s="60">
        <f t="shared" si="118"/>
        <v>0</v>
      </c>
      <c r="L374" s="17"/>
      <c r="M374" s="20">
        <f>IF(U374=0,0,SUM($U$9:U374))</f>
        <v>0</v>
      </c>
      <c r="N374" s="18"/>
      <c r="O374" s="18"/>
      <c r="P374" s="18"/>
      <c r="Q374" s="137">
        <f t="shared" si="119"/>
        <v>0</v>
      </c>
      <c r="R374" s="137">
        <f t="shared" si="120"/>
        <v>0</v>
      </c>
      <c r="S374" s="122"/>
      <c r="T374" s="139">
        <f>IFERROR(VLOOKUP(E374,マスタ!$F$4:$H$19,3,0),0)</f>
        <v>0</v>
      </c>
      <c r="U374" s="139">
        <f>IFERROR(VLOOKUP(L374,マスタ!$J$4:$L$19,3,0),0)</f>
        <v>0</v>
      </c>
      <c r="V374" s="140">
        <f>IFERROR(VLOOKUP($B374,'相場&amp;ウオレット'!$A$4:$H$53,2,0),0)</f>
        <v>0</v>
      </c>
      <c r="W374" s="140">
        <f>IFERROR(VLOOKUP($B374,'相場&amp;ウオレット'!$A$4:$H$53,3,0),0)</f>
        <v>0</v>
      </c>
      <c r="X374" s="140">
        <f>IFERROR(VLOOKUP($B374,'相場&amp;ウオレット'!$A$4:$H$53,4,0),0)</f>
        <v>0</v>
      </c>
      <c r="Y374" s="140">
        <f>IFERROR(VLOOKUP($B374,'相場&amp;ウオレット'!$A$4:$H$53,5,0),0)</f>
        <v>0</v>
      </c>
      <c r="Z374" s="141" t="str">
        <f t="shared" si="121"/>
        <v>_</v>
      </c>
      <c r="AA374" s="142" t="str">
        <f t="shared" si="122"/>
        <v>_</v>
      </c>
      <c r="AB374" s="143">
        <f>IFERROR(IF(C374="両替",1,VLOOKUP(E374,マスタ!$F$4:$G$19,2,0)),0)</f>
        <v>0</v>
      </c>
      <c r="AC374" s="143">
        <f t="shared" si="126"/>
        <v>0</v>
      </c>
      <c r="AD374" s="143">
        <f t="shared" si="127"/>
        <v>0</v>
      </c>
      <c r="AE374" s="143">
        <f t="shared" si="128"/>
        <v>0</v>
      </c>
      <c r="AF374" s="143">
        <f t="shared" si="129"/>
        <v>0</v>
      </c>
      <c r="AG374" s="143">
        <f t="shared" si="130"/>
        <v>0</v>
      </c>
      <c r="AH374" s="143">
        <f t="shared" si="131"/>
        <v>0</v>
      </c>
      <c r="AI374" s="143">
        <f t="shared" si="123"/>
        <v>0</v>
      </c>
      <c r="AJ374" s="143">
        <f>IFERROR(VLOOKUP(F374,資産!$A$5:$G$10000,7,0),0)</f>
        <v>0</v>
      </c>
      <c r="AK374" s="142">
        <f>IF(C374="両替",1,IFERROR(VLOOKUP(L374,マスタ!$J$4:$L$19,2,0),0))</f>
        <v>0</v>
      </c>
      <c r="AL374" s="148">
        <f t="shared" si="132"/>
        <v>0</v>
      </c>
      <c r="AM374" s="148">
        <f t="shared" si="133"/>
        <v>0</v>
      </c>
      <c r="AN374" s="148">
        <f t="shared" si="134"/>
        <v>0</v>
      </c>
      <c r="AO374" s="148">
        <f t="shared" si="135"/>
        <v>0</v>
      </c>
      <c r="AP374" s="148">
        <f t="shared" si="136"/>
        <v>0</v>
      </c>
      <c r="AQ374" s="148">
        <f t="shared" si="137"/>
        <v>0</v>
      </c>
      <c r="AR374" s="148">
        <f t="shared" si="124"/>
        <v>0</v>
      </c>
      <c r="AS374" s="148">
        <f t="shared" si="138"/>
        <v>0</v>
      </c>
      <c r="AT374" s="148">
        <f t="shared" si="139"/>
        <v>0</v>
      </c>
    </row>
    <row r="375" spans="1:46">
      <c r="A375" s="21">
        <f t="shared" si="125"/>
        <v>367</v>
      </c>
      <c r="B375" s="29"/>
      <c r="C375" s="61"/>
      <c r="D375" s="34">
        <f t="shared" si="117"/>
        <v>0</v>
      </c>
      <c r="E375" s="17"/>
      <c r="F375" s="19"/>
      <c r="G375" s="18"/>
      <c r="H375" s="18"/>
      <c r="I375" s="18"/>
      <c r="J375" s="18"/>
      <c r="K375" s="60">
        <f t="shared" si="118"/>
        <v>0</v>
      </c>
      <c r="L375" s="17"/>
      <c r="M375" s="20">
        <f>IF(U375=0,0,SUM($U$9:U375))</f>
        <v>0</v>
      </c>
      <c r="N375" s="18"/>
      <c r="O375" s="18"/>
      <c r="P375" s="18"/>
      <c r="Q375" s="137">
        <f t="shared" si="119"/>
        <v>0</v>
      </c>
      <c r="R375" s="137">
        <f t="shared" si="120"/>
        <v>0</v>
      </c>
      <c r="S375" s="122"/>
      <c r="T375" s="139">
        <f>IFERROR(VLOOKUP(E375,マスタ!$F$4:$H$19,3,0),0)</f>
        <v>0</v>
      </c>
      <c r="U375" s="139">
        <f>IFERROR(VLOOKUP(L375,マスタ!$J$4:$L$19,3,0),0)</f>
        <v>0</v>
      </c>
      <c r="V375" s="140">
        <f>IFERROR(VLOOKUP($B375,'相場&amp;ウオレット'!$A$4:$H$53,2,0),0)</f>
        <v>0</v>
      </c>
      <c r="W375" s="140">
        <f>IFERROR(VLOOKUP($B375,'相場&amp;ウオレット'!$A$4:$H$53,3,0),0)</f>
        <v>0</v>
      </c>
      <c r="X375" s="140">
        <f>IFERROR(VLOOKUP($B375,'相場&amp;ウオレット'!$A$4:$H$53,4,0),0)</f>
        <v>0</v>
      </c>
      <c r="Y375" s="140">
        <f>IFERROR(VLOOKUP($B375,'相場&amp;ウオレット'!$A$4:$H$53,5,0),0)</f>
        <v>0</v>
      </c>
      <c r="Z375" s="141" t="str">
        <f t="shared" si="121"/>
        <v>_</v>
      </c>
      <c r="AA375" s="142" t="str">
        <f t="shared" si="122"/>
        <v>_</v>
      </c>
      <c r="AB375" s="143">
        <f>IFERROR(IF(C375="両替",1,VLOOKUP(E375,マスタ!$F$4:$G$19,2,0)),0)</f>
        <v>0</v>
      </c>
      <c r="AC375" s="143">
        <f t="shared" si="126"/>
        <v>0</v>
      </c>
      <c r="AD375" s="143">
        <f t="shared" si="127"/>
        <v>0</v>
      </c>
      <c r="AE375" s="143">
        <f t="shared" si="128"/>
        <v>0</v>
      </c>
      <c r="AF375" s="143">
        <f t="shared" si="129"/>
        <v>0</v>
      </c>
      <c r="AG375" s="143">
        <f t="shared" si="130"/>
        <v>0</v>
      </c>
      <c r="AH375" s="143">
        <f t="shared" si="131"/>
        <v>0</v>
      </c>
      <c r="AI375" s="143">
        <f t="shared" si="123"/>
        <v>0</v>
      </c>
      <c r="AJ375" s="143">
        <f>IFERROR(VLOOKUP(F375,資産!$A$5:$G$10000,7,0),0)</f>
        <v>0</v>
      </c>
      <c r="AK375" s="142">
        <f>IF(C375="両替",1,IFERROR(VLOOKUP(L375,マスタ!$J$4:$L$19,2,0),0))</f>
        <v>0</v>
      </c>
      <c r="AL375" s="148">
        <f t="shared" si="132"/>
        <v>0</v>
      </c>
      <c r="AM375" s="148">
        <f t="shared" si="133"/>
        <v>0</v>
      </c>
      <c r="AN375" s="148">
        <f t="shared" si="134"/>
        <v>0</v>
      </c>
      <c r="AO375" s="148">
        <f t="shared" si="135"/>
        <v>0</v>
      </c>
      <c r="AP375" s="148">
        <f t="shared" si="136"/>
        <v>0</v>
      </c>
      <c r="AQ375" s="148">
        <f t="shared" si="137"/>
        <v>0</v>
      </c>
      <c r="AR375" s="148">
        <f t="shared" si="124"/>
        <v>0</v>
      </c>
      <c r="AS375" s="148">
        <f t="shared" si="138"/>
        <v>0</v>
      </c>
      <c r="AT375" s="148">
        <f t="shared" si="139"/>
        <v>0</v>
      </c>
    </row>
    <row r="376" spans="1:46">
      <c r="A376" s="21">
        <f t="shared" si="125"/>
        <v>368</v>
      </c>
      <c r="B376" s="29"/>
      <c r="C376" s="61"/>
      <c r="D376" s="35"/>
      <c r="E376" s="17"/>
      <c r="F376" s="19"/>
      <c r="G376" s="18"/>
      <c r="H376" s="18"/>
      <c r="I376" s="18"/>
      <c r="J376" s="18"/>
      <c r="K376" s="60">
        <f t="shared" si="118"/>
        <v>0</v>
      </c>
      <c r="L376" s="17"/>
      <c r="M376" s="20">
        <f>IF(U376=0,0,SUM($U$9:U376))</f>
        <v>0</v>
      </c>
      <c r="N376" s="18"/>
      <c r="O376" s="18"/>
      <c r="P376" s="18"/>
      <c r="Q376" s="137">
        <f t="shared" si="119"/>
        <v>0</v>
      </c>
      <c r="R376" s="137">
        <f t="shared" si="120"/>
        <v>0</v>
      </c>
      <c r="S376" s="122"/>
      <c r="T376" s="139">
        <f>IFERROR(VLOOKUP(E376,マスタ!$F$4:$H$19,3,0),0)</f>
        <v>0</v>
      </c>
      <c r="U376" s="139">
        <f>IFERROR(VLOOKUP(L376,マスタ!$J$4:$L$19,3,0),0)</f>
        <v>0</v>
      </c>
      <c r="V376" s="140">
        <f>IFERROR(VLOOKUP($B376,'相場&amp;ウオレット'!$A$4:$H$53,2,0),0)</f>
        <v>0</v>
      </c>
      <c r="W376" s="140">
        <f>IFERROR(VLOOKUP($B376,'相場&amp;ウオレット'!$A$4:$H$53,3,0),0)</f>
        <v>0</v>
      </c>
      <c r="X376" s="140">
        <f>IFERROR(VLOOKUP($B376,'相場&amp;ウオレット'!$A$4:$H$53,4,0),0)</f>
        <v>0</v>
      </c>
      <c r="Y376" s="140">
        <f>IFERROR(VLOOKUP($B376,'相場&amp;ウオレット'!$A$4:$H$53,5,0),0)</f>
        <v>0</v>
      </c>
      <c r="Z376" s="141" t="str">
        <f t="shared" si="121"/>
        <v>_</v>
      </c>
      <c r="AA376" s="142" t="str">
        <f t="shared" si="122"/>
        <v>_</v>
      </c>
      <c r="AB376" s="143">
        <f>IFERROR(IF(C376="両替",1,VLOOKUP(E376,マスタ!$F$4:$G$19,2,0)),0)</f>
        <v>0</v>
      </c>
      <c r="AC376" s="143">
        <f t="shared" si="126"/>
        <v>0</v>
      </c>
      <c r="AD376" s="143">
        <f t="shared" si="127"/>
        <v>0</v>
      </c>
      <c r="AE376" s="143">
        <f t="shared" si="128"/>
        <v>0</v>
      </c>
      <c r="AF376" s="143">
        <f t="shared" si="129"/>
        <v>0</v>
      </c>
      <c r="AG376" s="143">
        <f t="shared" si="130"/>
        <v>0</v>
      </c>
      <c r="AH376" s="143">
        <f t="shared" si="131"/>
        <v>0</v>
      </c>
      <c r="AI376" s="143">
        <f t="shared" si="123"/>
        <v>0</v>
      </c>
      <c r="AJ376" s="143">
        <f>IFERROR(VLOOKUP(F376,資産!$A$5:$G$10000,7,0),0)</f>
        <v>0</v>
      </c>
      <c r="AK376" s="142">
        <f>IF(C376="両替",1,IFERROR(VLOOKUP(L376,マスタ!$J$4:$L$19,2,0),0))</f>
        <v>0</v>
      </c>
      <c r="AL376" s="148">
        <f t="shared" si="132"/>
        <v>0</v>
      </c>
      <c r="AM376" s="148">
        <f t="shared" si="133"/>
        <v>0</v>
      </c>
      <c r="AN376" s="148">
        <f t="shared" si="134"/>
        <v>0</v>
      </c>
      <c r="AO376" s="148">
        <f t="shared" si="135"/>
        <v>0</v>
      </c>
      <c r="AP376" s="148">
        <f t="shared" si="136"/>
        <v>0</v>
      </c>
      <c r="AQ376" s="148">
        <f t="shared" si="137"/>
        <v>0</v>
      </c>
      <c r="AR376" s="148">
        <f t="shared" si="124"/>
        <v>0</v>
      </c>
      <c r="AS376" s="148">
        <f t="shared" si="138"/>
        <v>0</v>
      </c>
      <c r="AT376" s="148">
        <f t="shared" si="139"/>
        <v>0</v>
      </c>
    </row>
    <row r="377" spans="1:46">
      <c r="A377" s="21">
        <f t="shared" si="125"/>
        <v>369</v>
      </c>
      <c r="B377" s="29"/>
      <c r="C377" s="61"/>
      <c r="D377" s="35"/>
      <c r="E377" s="17"/>
      <c r="F377" s="19"/>
      <c r="G377" s="18"/>
      <c r="H377" s="18"/>
      <c r="I377" s="18"/>
      <c r="J377" s="18"/>
      <c r="K377" s="60">
        <f t="shared" si="118"/>
        <v>0</v>
      </c>
      <c r="L377" s="17"/>
      <c r="M377" s="20">
        <f>IF(U377=0,0,SUM($U$9:U377))</f>
        <v>0</v>
      </c>
      <c r="N377" s="18"/>
      <c r="O377" s="18"/>
      <c r="P377" s="18"/>
      <c r="Q377" s="137">
        <f t="shared" si="119"/>
        <v>0</v>
      </c>
      <c r="R377" s="137">
        <f t="shared" si="120"/>
        <v>0</v>
      </c>
      <c r="S377" s="122"/>
      <c r="T377" s="139">
        <f>IFERROR(VLOOKUP(E377,マスタ!$F$4:$H$19,3,0),0)</f>
        <v>0</v>
      </c>
      <c r="U377" s="139">
        <f>IFERROR(VLOOKUP(L377,マスタ!$J$4:$L$19,3,0),0)</f>
        <v>0</v>
      </c>
      <c r="V377" s="140">
        <f>IFERROR(VLOOKUP($B377,'相場&amp;ウオレット'!$A$4:$H$53,2,0),0)</f>
        <v>0</v>
      </c>
      <c r="W377" s="140">
        <f>IFERROR(VLOOKUP($B377,'相場&amp;ウオレット'!$A$4:$H$53,3,0),0)</f>
        <v>0</v>
      </c>
      <c r="X377" s="140">
        <f>IFERROR(VLOOKUP($B377,'相場&amp;ウオレット'!$A$4:$H$53,4,0),0)</f>
        <v>0</v>
      </c>
      <c r="Y377" s="140">
        <f>IFERROR(VLOOKUP($B377,'相場&amp;ウオレット'!$A$4:$H$53,5,0),0)</f>
        <v>0</v>
      </c>
      <c r="Z377" s="141" t="str">
        <f t="shared" si="121"/>
        <v>_</v>
      </c>
      <c r="AA377" s="142" t="str">
        <f t="shared" si="122"/>
        <v>_</v>
      </c>
      <c r="AB377" s="143">
        <f>IFERROR(IF(C377="両替",1,VLOOKUP(E377,マスタ!$F$4:$G$19,2,0)),0)</f>
        <v>0</v>
      </c>
      <c r="AC377" s="143">
        <f t="shared" si="126"/>
        <v>0</v>
      </c>
      <c r="AD377" s="143">
        <f t="shared" si="127"/>
        <v>0</v>
      </c>
      <c r="AE377" s="143">
        <f t="shared" si="128"/>
        <v>0</v>
      </c>
      <c r="AF377" s="143">
        <f t="shared" si="129"/>
        <v>0</v>
      </c>
      <c r="AG377" s="143">
        <f t="shared" si="130"/>
        <v>0</v>
      </c>
      <c r="AH377" s="143">
        <f t="shared" si="131"/>
        <v>0</v>
      </c>
      <c r="AI377" s="143">
        <f t="shared" si="123"/>
        <v>0</v>
      </c>
      <c r="AJ377" s="143">
        <f>IFERROR(VLOOKUP(F377,資産!$A$5:$G$10000,7,0),0)</f>
        <v>0</v>
      </c>
      <c r="AK377" s="142">
        <f>IF(C377="両替",1,IFERROR(VLOOKUP(L377,マスタ!$J$4:$L$19,2,0),0))</f>
        <v>0</v>
      </c>
      <c r="AL377" s="148">
        <f t="shared" si="132"/>
        <v>0</v>
      </c>
      <c r="AM377" s="148">
        <f t="shared" si="133"/>
        <v>0</v>
      </c>
      <c r="AN377" s="148">
        <f t="shared" si="134"/>
        <v>0</v>
      </c>
      <c r="AO377" s="148">
        <f t="shared" si="135"/>
        <v>0</v>
      </c>
      <c r="AP377" s="148">
        <f t="shared" si="136"/>
        <v>0</v>
      </c>
      <c r="AQ377" s="148">
        <f t="shared" si="137"/>
        <v>0</v>
      </c>
      <c r="AR377" s="148">
        <f t="shared" si="124"/>
        <v>0</v>
      </c>
      <c r="AS377" s="148">
        <f t="shared" si="138"/>
        <v>0</v>
      </c>
      <c r="AT377" s="148">
        <f t="shared" si="139"/>
        <v>0</v>
      </c>
    </row>
  </sheetData>
  <autoFilter ref="A8:Z377" xr:uid="{49F2F30C-84F1-46BD-81D9-40BFDBABC46F}"/>
  <sortState xmlns:xlrd2="http://schemas.microsoft.com/office/spreadsheetml/2017/richdata2" ref="A9:Y377">
    <sortCondition ref="B9:B377"/>
  </sortState>
  <phoneticPr fontId="4"/>
  <conditionalFormatting sqref="E9:E377 G9:I377">
    <cfRule type="expression" dxfId="7" priority="10">
      <formula>$C9="+"</formula>
    </cfRule>
  </conditionalFormatting>
  <conditionalFormatting sqref="L9:L377 N9:P377">
    <cfRule type="expression" dxfId="6" priority="8">
      <formula>$C9="-"</formula>
    </cfRule>
  </conditionalFormatting>
  <conditionalFormatting sqref="G9:I377 N9:P377">
    <cfRule type="expression" dxfId="5" priority="6">
      <formula>$C9="両替"</formula>
    </cfRule>
  </conditionalFormatting>
  <conditionalFormatting sqref="M9:M377">
    <cfRule type="cellIs" dxfId="4" priority="4" operator="notEqual">
      <formula>0</formula>
    </cfRule>
  </conditionalFormatting>
  <conditionalFormatting sqref="F9:F377">
    <cfRule type="expression" dxfId="3" priority="3">
      <formula>$T9=1</formula>
    </cfRule>
  </conditionalFormatting>
  <conditionalFormatting sqref="J9:J377">
    <cfRule type="expression" dxfId="2" priority="2">
      <formula>$E9="ランニング"</formula>
    </cfRule>
  </conditionalFormatting>
  <conditionalFormatting sqref="K9:K377">
    <cfRule type="expression" dxfId="1" priority="1">
      <formula>$E9="ランニング"</formula>
    </cfRule>
  </conditionalFormatting>
  <dataValidations count="1">
    <dataValidation imeMode="off" allowBlank="1" showInputMessage="1" showErrorMessage="1" sqref="F9:K377 M1:M1048576 N9:S377 B1:B1048576 Q1:R1048576 D1:D1048576" xr:uid="{1BE29F39-2883-43C1-A302-7B11A58D87FF}"/>
  </dataValidations>
  <pageMargins left="0.7" right="0.7" top="0.75" bottom="0.75" header="0.3" footer="0.3"/>
  <pageSetup paperSize="9" orientation="portrait" horizontalDpi="0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A13306D-6602-40BC-9EC8-74EB0009C731}">
          <x14:formula1>
            <xm:f>マスタ!$B$4:$B$19</xm:f>
          </x14:formula1>
          <xm:sqref>AU9:AU377</xm:sqref>
        </x14:dataValidation>
        <x14:dataValidation type="list" allowBlank="1" showInputMessage="1" showErrorMessage="1" xr:uid="{D3C76548-8D4F-4BB3-8621-B0FF5CF83DBB}">
          <x14:formula1>
            <xm:f>マスタ!$D$4:$D$7</xm:f>
          </x14:formula1>
          <xm:sqref>C9:C377</xm:sqref>
        </x14:dataValidation>
        <x14:dataValidation type="list" imeMode="on" allowBlank="1" showInputMessage="1" showErrorMessage="1" xr:uid="{CBFF6EDA-DDFE-4C7A-8C87-FF2EFC6A3698}">
          <x14:formula1>
            <xm:f>マスタ!$J$4:$J$13</xm:f>
          </x14:formula1>
          <xm:sqref>L9:L377</xm:sqref>
        </x14:dataValidation>
        <x14:dataValidation type="list" imeMode="on" allowBlank="1" showInputMessage="1" showErrorMessage="1" xr:uid="{DF1E46E1-2372-41A2-BCA6-0F56A0D60415}">
          <x14:formula1>
            <xm:f>マスタ!$F$4:$F$9</xm:f>
          </x14:formula1>
          <xm:sqref>E9:E377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DED5F-5877-4EBF-8D99-5068ACB01A54}">
  <sheetPr>
    <tabColor rgb="FFFF0000"/>
  </sheetPr>
  <dimension ref="A1:AQ95"/>
  <sheetViews>
    <sheetView showGridLines="0" workbookViewId="0">
      <pane ySplit="2" topLeftCell="A3" activePane="bottomLeft" state="frozen"/>
      <selection sqref="A1:XFD1048576"/>
      <selection pane="bottomLeft" activeCell="A3" sqref="A3"/>
    </sheetView>
  </sheetViews>
  <sheetFormatPr defaultColWidth="8.7109375" defaultRowHeight="12"/>
  <cols>
    <col min="1" max="1" width="8.7109375" style="32"/>
    <col min="2" max="4" width="8.7109375" style="75"/>
    <col min="5" max="5" width="10.7109375" style="75" customWidth="1"/>
    <col min="6" max="6" width="2.85546875" style="178" customWidth="1"/>
    <col min="7" max="9" width="8.7109375" style="76"/>
    <col min="10" max="10" width="2.5703125" style="178" customWidth="1"/>
    <col min="11" max="16" width="8.7109375" style="76"/>
    <col min="17" max="17" width="2.140625" style="178" customWidth="1"/>
    <col min="18" max="19" width="8.7109375" style="76"/>
    <col min="20" max="21" width="10" style="76" customWidth="1"/>
    <col min="22" max="22" width="2.28515625" style="191" customWidth="1"/>
    <col min="23" max="23" width="8.7109375" style="76"/>
    <col min="24" max="24" width="8.7109375" style="77"/>
    <col min="25" max="25" width="1.85546875" style="178" customWidth="1"/>
    <col min="26" max="27" width="13" style="75" customWidth="1"/>
    <col min="28" max="28" width="17.140625" customWidth="1"/>
  </cols>
  <sheetData>
    <row r="1" spans="1:43">
      <c r="A1" s="63" t="s">
        <v>0</v>
      </c>
      <c r="B1" s="64" t="s">
        <v>63</v>
      </c>
      <c r="C1" s="64" t="s">
        <v>64</v>
      </c>
      <c r="D1" s="64" t="s">
        <v>38</v>
      </c>
      <c r="E1" s="173" t="s">
        <v>65</v>
      </c>
      <c r="G1" s="65" t="s">
        <v>66</v>
      </c>
      <c r="H1" s="65"/>
      <c r="I1" s="65"/>
      <c r="K1" s="65" t="s">
        <v>67</v>
      </c>
      <c r="L1" s="65"/>
      <c r="M1" s="65"/>
      <c r="N1" s="65"/>
      <c r="O1" s="65"/>
      <c r="P1" s="65"/>
      <c r="R1" s="66" t="s">
        <v>9</v>
      </c>
      <c r="S1" s="66"/>
      <c r="T1" s="66"/>
      <c r="U1" s="66"/>
      <c r="V1" s="188"/>
      <c r="W1" s="65" t="s">
        <v>68</v>
      </c>
      <c r="X1" s="181"/>
      <c r="Z1" s="186" t="s">
        <v>137</v>
      </c>
      <c r="AA1" s="171" t="s">
        <v>138</v>
      </c>
      <c r="AB1" s="49" t="s">
        <v>139</v>
      </c>
    </row>
    <row r="2" spans="1:43">
      <c r="A2" s="67"/>
      <c r="B2" s="68"/>
      <c r="C2" s="68"/>
      <c r="D2" s="68"/>
      <c r="E2" s="174"/>
      <c r="G2" s="176" t="s">
        <v>8</v>
      </c>
      <c r="H2" s="69" t="s">
        <v>10</v>
      </c>
      <c r="I2" s="179" t="s">
        <v>11</v>
      </c>
      <c r="K2" s="176" t="s">
        <v>16</v>
      </c>
      <c r="L2" s="69" t="s">
        <v>12</v>
      </c>
      <c r="M2" s="69" t="s">
        <v>18</v>
      </c>
      <c r="N2" s="69" t="s">
        <v>19</v>
      </c>
      <c r="O2" s="69" t="s">
        <v>20</v>
      </c>
      <c r="P2" s="179" t="s">
        <v>13</v>
      </c>
      <c r="R2" s="176" t="s">
        <v>69</v>
      </c>
      <c r="S2" s="70" t="s">
        <v>70</v>
      </c>
      <c r="T2" s="69" t="s">
        <v>134</v>
      </c>
      <c r="U2" s="179" t="s">
        <v>71</v>
      </c>
      <c r="V2" s="189"/>
      <c r="W2" s="176" t="s">
        <v>72</v>
      </c>
      <c r="X2" s="182" t="s">
        <v>73</v>
      </c>
      <c r="Z2" s="185">
        <f>SUM(Z3:Z95)</f>
        <v>0</v>
      </c>
      <c r="AA2" s="172">
        <f>SUM(AA3:AA95)</f>
        <v>0</v>
      </c>
      <c r="AB2" s="192">
        <f>IF((Z2-AA2)&lt;0,0,ROUNDDOWN((Z2-AA2)*20%,-3))</f>
        <v>0</v>
      </c>
    </row>
    <row r="3" spans="1:43">
      <c r="A3" s="206">
        <f>'相場&amp;ウオレット'!A4</f>
        <v>0</v>
      </c>
      <c r="B3" s="71">
        <f>SUM(G3:I3)</f>
        <v>0</v>
      </c>
      <c r="C3" s="72">
        <f>SUM(K3:P3)</f>
        <v>0</v>
      </c>
      <c r="D3" s="72">
        <f>B3-C3</f>
        <v>0</v>
      </c>
      <c r="E3" s="175">
        <f>IF(SUM(B3:D81)=0,0,SUM($D$3:D3))</f>
        <v>0</v>
      </c>
      <c r="G3" s="177">
        <f>SUMIF(入力!$Z$9:$Z$10007,CONCATENATE($A3,"_",G$2),入力!$D$9:$D$10007)</f>
        <v>0</v>
      </c>
      <c r="H3" s="73">
        <f>SUMIF(入力!$Z$9:$Z$10007,CONCATENATE($A3,"_",H$2),入力!$D$9:$D$10007)</f>
        <v>0</v>
      </c>
      <c r="I3" s="180">
        <f>SUMIF(入力!$Z$9:$Z$10007,CONCATENATE($A3,"_",I$2),入力!$D$9:$D$10007)</f>
        <v>0</v>
      </c>
      <c r="K3" s="177">
        <f>SUMIF(入力!$AA$9:$AA$10007,CONCATENATE($A3,"_",K$2),入力!$D$9:$D$10007)*-1</f>
        <v>0</v>
      </c>
      <c r="L3" s="73">
        <f>SUMIF(入力!$AA$9:$AA$10007,CONCATENATE($A3,"_",L$2),入力!$D$9:$D$10007)*-1</f>
        <v>0</v>
      </c>
      <c r="M3" s="73">
        <f>SUMIF(入力!$AA$9:$AA$10007,CONCATENATE($A3,"_",M$2),入力!$D$9:$D$10007)*-1</f>
        <v>0</v>
      </c>
      <c r="N3" s="73">
        <f>SUMIF(入力!$AA$9:$AA$10007,CONCATENATE($A3,"_",N$2),入力!$D$9:$D$10007)*-1</f>
        <v>0</v>
      </c>
      <c r="O3" s="73">
        <f>SUMIF(入力!$AA$9:$AA$10007,CONCATENATE($A3,"_",O$2),入力!$D$9:$D$10007)*-1</f>
        <v>0</v>
      </c>
      <c r="P3" s="180">
        <f>SUMIF(入力!$AA$9:$AA$10007,CONCATENATE($A3,"_",P$2),入力!$D$9:$D$10007)*-1</f>
        <v>0</v>
      </c>
      <c r="R3" s="184">
        <f>SUMIF(入力!$B$9:$B$10007,A3,入力!$J$9:$J$10007)</f>
        <v>0</v>
      </c>
      <c r="S3" s="74"/>
      <c r="T3" s="73">
        <f t="shared" ref="T3:T35" si="0">IFERROR((G3/R3)*S3-(K3/R3)*S3,0)</f>
        <v>0</v>
      </c>
      <c r="U3" s="180">
        <f>T3*30</f>
        <v>0</v>
      </c>
      <c r="V3" s="190"/>
      <c r="W3" s="177">
        <f t="shared" ref="W3:W34" si="1">IFERROR(ROUND(-E3/T3,0),0)</f>
        <v>0</v>
      </c>
      <c r="X3" s="183">
        <f t="shared" ref="X3:X34" si="2">IF(W3=0,0,A3+W3)</f>
        <v>0</v>
      </c>
      <c r="Z3" s="187">
        <f>SUMIF(入力!$B$9:$B$10000,$A3,入力!Q$9:Q$10000)</f>
        <v>0</v>
      </c>
      <c r="AA3" s="72">
        <f>SUMIF(入力!$B$9:$B$10000,$A3,入力!R$9:R$10000)</f>
        <v>0</v>
      </c>
      <c r="AD3" s="75"/>
      <c r="AE3" s="75"/>
      <c r="AF3" s="75"/>
      <c r="AG3" s="75"/>
      <c r="AH3" s="75"/>
      <c r="AI3" s="75"/>
      <c r="AJ3" s="75"/>
      <c r="AK3" s="75"/>
      <c r="AL3" s="75"/>
      <c r="AM3" s="75"/>
      <c r="AO3" s="97"/>
      <c r="AP3" s="97"/>
      <c r="AQ3" s="97"/>
    </row>
    <row r="4" spans="1:43">
      <c r="A4" s="36">
        <f>A3+1</f>
        <v>1</v>
      </c>
      <c r="B4" s="71">
        <f t="shared" ref="B4:B35" si="3">SUM(G4:I4)</f>
        <v>0</v>
      </c>
      <c r="C4" s="72">
        <f t="shared" ref="C4:C35" si="4">SUM(K4:P4)</f>
        <v>0</v>
      </c>
      <c r="D4" s="72">
        <f t="shared" ref="D4:D35" si="5">B4-C4</f>
        <v>0</v>
      </c>
      <c r="E4" s="175">
        <f>IF(SUM(B4:D82)=0,0,SUM($D$3:D4))</f>
        <v>0</v>
      </c>
      <c r="G4" s="177">
        <f>SUMIF(入力!$Z$9:$Z$10007,CONCATENATE($A4,"_",G$2),入力!$D$9:$D$10007)</f>
        <v>0</v>
      </c>
      <c r="H4" s="73">
        <f>SUMIF(入力!$Z$9:$Z$10007,CONCATENATE($A4,"_",H$2),入力!$D$9:$D$10007)</f>
        <v>0</v>
      </c>
      <c r="I4" s="180">
        <f>SUMIF(入力!$Z$9:$Z$10007,CONCATENATE($A4,"_",I$2),入力!$D$9:$D$10007)</f>
        <v>0</v>
      </c>
      <c r="K4" s="177">
        <f>SUMIF(入力!$AA$9:$AA$10007,CONCATENATE($A4,"_",K$2),入力!$D$9:$D$10007)*-1</f>
        <v>0</v>
      </c>
      <c r="L4" s="73">
        <f>SUMIF(入力!$AA$9:$AA$10007,CONCATENATE($A4,"_",L$2),入力!$D$9:$D$10007)*-1</f>
        <v>0</v>
      </c>
      <c r="M4" s="73">
        <f>SUMIF(入力!$AA$9:$AA$10007,CONCATENATE($A4,"_",M$2),入力!$D$9:$D$10007)*-1</f>
        <v>0</v>
      </c>
      <c r="N4" s="73">
        <f>SUMIF(入力!$AA$9:$AA$10007,CONCATENATE($A4,"_",N$2),入力!$D$9:$D$10007)*-1</f>
        <v>0</v>
      </c>
      <c r="O4" s="73">
        <f>SUMIF(入力!$AA$9:$AA$10007,CONCATENATE($A4,"_",O$2),入力!$D$9:$D$10007)*-1</f>
        <v>0</v>
      </c>
      <c r="P4" s="180">
        <f>SUMIF(入力!$AA$9:$AA$10007,CONCATENATE($A4,"_",P$2),入力!$D$9:$D$10007)*-1</f>
        <v>0</v>
      </c>
      <c r="R4" s="184">
        <f>SUMIF(入力!$B$9:$B$10007,A4,入力!$J$9:$J$10007)</f>
        <v>0</v>
      </c>
      <c r="S4" s="74"/>
      <c r="T4" s="73">
        <f t="shared" si="0"/>
        <v>0</v>
      </c>
      <c r="U4" s="180">
        <f t="shared" ref="U4:U67" si="6">T4*30</f>
        <v>0</v>
      </c>
      <c r="V4" s="190"/>
      <c r="W4" s="177">
        <f t="shared" si="1"/>
        <v>0</v>
      </c>
      <c r="X4" s="183">
        <f t="shared" si="2"/>
        <v>0</v>
      </c>
      <c r="Z4" s="187">
        <f>SUMIF(入力!$B$9:$B$10000,$A4,入力!Q$9:Q$10000)</f>
        <v>0</v>
      </c>
      <c r="AA4" s="72">
        <f>SUMIF(入力!$B$9:$B$10000,$A4,入力!R$9:R$10000)</f>
        <v>0</v>
      </c>
      <c r="AD4" s="75"/>
      <c r="AE4" s="75"/>
      <c r="AF4" s="75"/>
      <c r="AG4" s="75"/>
      <c r="AH4" s="75"/>
      <c r="AI4" s="75"/>
      <c r="AJ4" s="75"/>
      <c r="AK4" s="75"/>
      <c r="AL4" s="75"/>
      <c r="AM4" s="75"/>
      <c r="AO4" s="97"/>
      <c r="AP4" s="97"/>
      <c r="AQ4" s="97"/>
    </row>
    <row r="5" spans="1:43">
      <c r="A5" s="36">
        <f t="shared" ref="A5:A68" si="7">A4+1</f>
        <v>2</v>
      </c>
      <c r="B5" s="71">
        <f t="shared" si="3"/>
        <v>0</v>
      </c>
      <c r="C5" s="72">
        <f t="shared" si="4"/>
        <v>0</v>
      </c>
      <c r="D5" s="72">
        <f t="shared" si="5"/>
        <v>0</v>
      </c>
      <c r="E5" s="175">
        <f>IF(SUM(B5:D83)=0,0,SUM($D$3:D5))</f>
        <v>0</v>
      </c>
      <c r="G5" s="177">
        <f>SUMIF(入力!$Z$9:$Z$10007,CONCATENATE($A5,"_",G$2),入力!$D$9:$D$10007)</f>
        <v>0</v>
      </c>
      <c r="H5" s="73">
        <f>SUMIF(入力!$Z$9:$Z$10007,CONCATENATE($A5,"_",H$2),入力!$D$9:$D$10007)</f>
        <v>0</v>
      </c>
      <c r="I5" s="180">
        <f>SUMIF(入力!$Z$9:$Z$10007,CONCATENATE($A5,"_",I$2),入力!$D$9:$D$10007)</f>
        <v>0</v>
      </c>
      <c r="K5" s="177">
        <f>SUMIF(入力!$AA$9:$AA$10007,CONCATENATE($A5,"_",K$2),入力!$D$9:$D$10007)*-1</f>
        <v>0</v>
      </c>
      <c r="L5" s="73">
        <f>SUMIF(入力!$AA$9:$AA$10007,CONCATENATE($A5,"_",L$2),入力!$D$9:$D$10007)*-1</f>
        <v>0</v>
      </c>
      <c r="M5" s="73">
        <f>SUMIF(入力!$AA$9:$AA$10007,CONCATENATE($A5,"_",M$2),入力!$D$9:$D$10007)*-1</f>
        <v>0</v>
      </c>
      <c r="N5" s="73">
        <f>SUMIF(入力!$AA$9:$AA$10007,CONCATENATE($A5,"_",N$2),入力!$D$9:$D$10007)*-1</f>
        <v>0</v>
      </c>
      <c r="O5" s="73">
        <f>SUMIF(入力!$AA$9:$AA$10007,CONCATENATE($A5,"_",O$2),入力!$D$9:$D$10007)*-1</f>
        <v>0</v>
      </c>
      <c r="P5" s="180">
        <f>SUMIF(入力!$AA$9:$AA$10007,CONCATENATE($A5,"_",P$2),入力!$D$9:$D$10007)*-1</f>
        <v>0</v>
      </c>
      <c r="R5" s="184">
        <f>SUMIF(入力!$B$9:$B$10007,A5,入力!$J$9:$J$10007)</f>
        <v>0</v>
      </c>
      <c r="S5" s="74"/>
      <c r="T5" s="73">
        <f t="shared" si="0"/>
        <v>0</v>
      </c>
      <c r="U5" s="180">
        <f t="shared" si="6"/>
        <v>0</v>
      </c>
      <c r="V5" s="190"/>
      <c r="W5" s="177">
        <f t="shared" si="1"/>
        <v>0</v>
      </c>
      <c r="X5" s="183">
        <f t="shared" si="2"/>
        <v>0</v>
      </c>
      <c r="Z5" s="187">
        <f>SUMIF(入力!$B$9:$B$10000,$A5,入力!Q$9:Q$10000)</f>
        <v>0</v>
      </c>
      <c r="AA5" s="72">
        <f>SUMIF(入力!$B$9:$B$10000,$A5,入力!R$9:R$10000)</f>
        <v>0</v>
      </c>
      <c r="AD5" s="75"/>
      <c r="AE5" s="75"/>
      <c r="AF5" s="75"/>
      <c r="AG5" s="75"/>
      <c r="AH5" s="75"/>
      <c r="AI5" s="75"/>
      <c r="AJ5" s="75"/>
      <c r="AK5" s="75"/>
      <c r="AL5" s="75"/>
      <c r="AM5" s="75"/>
      <c r="AO5" s="97"/>
      <c r="AP5" s="97"/>
      <c r="AQ5" s="97"/>
    </row>
    <row r="6" spans="1:43">
      <c r="A6" s="36">
        <f t="shared" si="7"/>
        <v>3</v>
      </c>
      <c r="B6" s="71">
        <f t="shared" si="3"/>
        <v>0</v>
      </c>
      <c r="C6" s="72">
        <f t="shared" si="4"/>
        <v>0</v>
      </c>
      <c r="D6" s="72">
        <f t="shared" si="5"/>
        <v>0</v>
      </c>
      <c r="E6" s="175">
        <f>IF(SUM(B6:D84)=0,0,SUM($D$3:D6))</f>
        <v>0</v>
      </c>
      <c r="G6" s="177">
        <f>SUMIF(入力!$Z$9:$Z$10007,CONCATENATE($A6,"_",G$2),入力!$D$9:$D$10007)</f>
        <v>0</v>
      </c>
      <c r="H6" s="73">
        <f>SUMIF(入力!$Z$9:$Z$10007,CONCATENATE($A6,"_",H$2),入力!$D$9:$D$10007)</f>
        <v>0</v>
      </c>
      <c r="I6" s="180">
        <f>SUMIF(入力!$Z$9:$Z$10007,CONCATENATE($A6,"_",I$2),入力!$D$9:$D$10007)</f>
        <v>0</v>
      </c>
      <c r="K6" s="177">
        <f>SUMIF(入力!$AA$9:$AA$10007,CONCATENATE($A6,"_",K$2),入力!$D$9:$D$10007)*-1</f>
        <v>0</v>
      </c>
      <c r="L6" s="73">
        <f>SUMIF(入力!$AA$9:$AA$10007,CONCATENATE($A6,"_",L$2),入力!$D$9:$D$10007)*-1</f>
        <v>0</v>
      </c>
      <c r="M6" s="73">
        <f>SUMIF(入力!$AA$9:$AA$10007,CONCATENATE($A6,"_",M$2),入力!$D$9:$D$10007)*-1</f>
        <v>0</v>
      </c>
      <c r="N6" s="73">
        <f>SUMIF(入力!$AA$9:$AA$10007,CONCATENATE($A6,"_",N$2),入力!$D$9:$D$10007)*-1</f>
        <v>0</v>
      </c>
      <c r="O6" s="73">
        <f>SUMIF(入力!$AA$9:$AA$10007,CONCATENATE($A6,"_",O$2),入力!$D$9:$D$10007)*-1</f>
        <v>0</v>
      </c>
      <c r="P6" s="180">
        <f>SUMIF(入力!$AA$9:$AA$10007,CONCATENATE($A6,"_",P$2),入力!$D$9:$D$10007)*-1</f>
        <v>0</v>
      </c>
      <c r="R6" s="184">
        <f>SUMIF(入力!$B$9:$B$10007,A6,入力!$J$9:$J$10007)</f>
        <v>0</v>
      </c>
      <c r="S6" s="74"/>
      <c r="T6" s="73">
        <f t="shared" si="0"/>
        <v>0</v>
      </c>
      <c r="U6" s="180">
        <f t="shared" si="6"/>
        <v>0</v>
      </c>
      <c r="V6" s="190"/>
      <c r="W6" s="177">
        <f t="shared" si="1"/>
        <v>0</v>
      </c>
      <c r="X6" s="183">
        <f t="shared" si="2"/>
        <v>0</v>
      </c>
      <c r="Z6" s="187">
        <f>SUMIF(入力!$B$9:$B$10000,$A6,入力!Q$9:Q$10000)</f>
        <v>0</v>
      </c>
      <c r="AA6" s="72">
        <f>SUMIF(入力!$B$9:$B$10000,$A6,入力!R$9:R$10000)</f>
        <v>0</v>
      </c>
      <c r="AD6" s="75"/>
      <c r="AE6" s="75"/>
      <c r="AF6" s="75"/>
      <c r="AG6" s="75"/>
      <c r="AH6" s="75"/>
      <c r="AI6" s="75"/>
      <c r="AJ6" s="75"/>
      <c r="AK6" s="75"/>
      <c r="AL6" s="75"/>
      <c r="AM6" s="75"/>
      <c r="AO6" s="97"/>
      <c r="AP6" s="97"/>
      <c r="AQ6" s="97"/>
    </row>
    <row r="7" spans="1:43">
      <c r="A7" s="36">
        <f t="shared" si="7"/>
        <v>4</v>
      </c>
      <c r="B7" s="71">
        <f t="shared" si="3"/>
        <v>0</v>
      </c>
      <c r="C7" s="72">
        <f t="shared" si="4"/>
        <v>0</v>
      </c>
      <c r="D7" s="72">
        <f t="shared" si="5"/>
        <v>0</v>
      </c>
      <c r="E7" s="175">
        <f>IF(SUM(B7:D85)=0,0,SUM($D$3:D7))</f>
        <v>0</v>
      </c>
      <c r="G7" s="177">
        <f>SUMIF(入力!$Z$9:$Z$10007,CONCATENATE($A7,"_",G$2),入力!$D$9:$D$10007)</f>
        <v>0</v>
      </c>
      <c r="H7" s="73">
        <f>SUMIF(入力!$Z$9:$Z$10007,CONCATENATE($A7,"_",H$2),入力!$D$9:$D$10007)</f>
        <v>0</v>
      </c>
      <c r="I7" s="180">
        <f>SUMIF(入力!$Z$9:$Z$10007,CONCATENATE($A7,"_",I$2),入力!$D$9:$D$10007)</f>
        <v>0</v>
      </c>
      <c r="K7" s="177">
        <f>SUMIF(入力!$AA$9:$AA$10007,CONCATENATE($A7,"_",K$2),入力!$D$9:$D$10007)*-1</f>
        <v>0</v>
      </c>
      <c r="L7" s="73">
        <f>SUMIF(入力!$AA$9:$AA$10007,CONCATENATE($A7,"_",L$2),入力!$D$9:$D$10007)*-1</f>
        <v>0</v>
      </c>
      <c r="M7" s="73">
        <f>SUMIF(入力!$AA$9:$AA$10007,CONCATENATE($A7,"_",M$2),入力!$D$9:$D$10007)*-1</f>
        <v>0</v>
      </c>
      <c r="N7" s="73">
        <f>SUMIF(入力!$AA$9:$AA$10007,CONCATENATE($A7,"_",N$2),入力!$D$9:$D$10007)*-1</f>
        <v>0</v>
      </c>
      <c r="O7" s="73">
        <f>SUMIF(入力!$AA$9:$AA$10007,CONCATENATE($A7,"_",O$2),入力!$D$9:$D$10007)*-1</f>
        <v>0</v>
      </c>
      <c r="P7" s="180">
        <f>SUMIF(入力!$AA$9:$AA$10007,CONCATENATE($A7,"_",P$2),入力!$D$9:$D$10007)*-1</f>
        <v>0</v>
      </c>
      <c r="R7" s="184">
        <f>SUMIF(入力!$B$9:$B$10007,A7,入力!$J$9:$J$10007)</f>
        <v>0</v>
      </c>
      <c r="S7" s="74"/>
      <c r="T7" s="73">
        <f t="shared" si="0"/>
        <v>0</v>
      </c>
      <c r="U7" s="180">
        <f t="shared" si="6"/>
        <v>0</v>
      </c>
      <c r="V7" s="190"/>
      <c r="W7" s="177">
        <f t="shared" si="1"/>
        <v>0</v>
      </c>
      <c r="X7" s="183">
        <f t="shared" si="2"/>
        <v>0</v>
      </c>
      <c r="Z7" s="187">
        <f>SUMIF(入力!$B$9:$B$10000,$A7,入力!Q$9:Q$10000)</f>
        <v>0</v>
      </c>
      <c r="AA7" s="72">
        <f>SUMIF(入力!$B$9:$B$10000,$A7,入力!R$9:R$10000)</f>
        <v>0</v>
      </c>
    </row>
    <row r="8" spans="1:43">
      <c r="A8" s="36">
        <f t="shared" si="7"/>
        <v>5</v>
      </c>
      <c r="B8" s="71">
        <f t="shared" si="3"/>
        <v>0</v>
      </c>
      <c r="C8" s="72">
        <f t="shared" si="4"/>
        <v>0</v>
      </c>
      <c r="D8" s="72">
        <f t="shared" si="5"/>
        <v>0</v>
      </c>
      <c r="E8" s="175">
        <f>IF(SUM(B8:D86)=0,0,SUM($D$3:D8))</f>
        <v>0</v>
      </c>
      <c r="G8" s="177">
        <f>SUMIF(入力!$Z$9:$Z$10007,CONCATENATE($A8,"_",G$2),入力!$D$9:$D$10007)</f>
        <v>0</v>
      </c>
      <c r="H8" s="73">
        <f>SUMIF(入力!$Z$9:$Z$10007,CONCATENATE($A8,"_",H$2),入力!$D$9:$D$10007)</f>
        <v>0</v>
      </c>
      <c r="I8" s="180">
        <f>SUMIF(入力!$Z$9:$Z$10007,CONCATENATE($A8,"_",I$2),入力!$D$9:$D$10007)</f>
        <v>0</v>
      </c>
      <c r="K8" s="177">
        <f>SUMIF(入力!$AA$9:$AA$10007,CONCATENATE($A8,"_",K$2),入力!$D$9:$D$10007)*-1</f>
        <v>0</v>
      </c>
      <c r="L8" s="73">
        <f>SUMIF(入力!$AA$9:$AA$10007,CONCATENATE($A8,"_",L$2),入力!$D$9:$D$10007)*-1</f>
        <v>0</v>
      </c>
      <c r="M8" s="73">
        <f>SUMIF(入力!$AA$9:$AA$10007,CONCATENATE($A8,"_",M$2),入力!$D$9:$D$10007)*-1</f>
        <v>0</v>
      </c>
      <c r="N8" s="73">
        <f>SUMIF(入力!$AA$9:$AA$10007,CONCATENATE($A8,"_",N$2),入力!$D$9:$D$10007)*-1</f>
        <v>0</v>
      </c>
      <c r="O8" s="73">
        <f>SUMIF(入力!$AA$9:$AA$10007,CONCATENATE($A8,"_",O$2),入力!$D$9:$D$10007)*-1</f>
        <v>0</v>
      </c>
      <c r="P8" s="180">
        <f>SUMIF(入力!$AA$9:$AA$10007,CONCATENATE($A8,"_",P$2),入力!$D$9:$D$10007)*-1</f>
        <v>0</v>
      </c>
      <c r="R8" s="184">
        <f>SUMIF(入力!$B$9:$B$10007,A8,入力!$J$9:$J$10007)</f>
        <v>0</v>
      </c>
      <c r="S8" s="74"/>
      <c r="T8" s="73">
        <f t="shared" si="0"/>
        <v>0</v>
      </c>
      <c r="U8" s="180">
        <f t="shared" si="6"/>
        <v>0</v>
      </c>
      <c r="V8" s="190"/>
      <c r="W8" s="177">
        <f t="shared" si="1"/>
        <v>0</v>
      </c>
      <c r="X8" s="183">
        <f t="shared" si="2"/>
        <v>0</v>
      </c>
      <c r="Z8" s="187">
        <f>SUMIF(入力!$B$9:$B$10000,$A8,入力!Q$9:Q$10000)</f>
        <v>0</v>
      </c>
      <c r="AA8" s="72">
        <f>SUMIF(入力!$B$9:$B$10000,$A8,入力!R$9:R$10000)</f>
        <v>0</v>
      </c>
    </row>
    <row r="9" spans="1:43">
      <c r="A9" s="36">
        <f t="shared" si="7"/>
        <v>6</v>
      </c>
      <c r="B9" s="71">
        <f t="shared" si="3"/>
        <v>0</v>
      </c>
      <c r="C9" s="72">
        <f t="shared" si="4"/>
        <v>0</v>
      </c>
      <c r="D9" s="72">
        <f t="shared" si="5"/>
        <v>0</v>
      </c>
      <c r="E9" s="175">
        <f>IF(SUM(B9:D87)=0,0,SUM($D$3:D9))</f>
        <v>0</v>
      </c>
      <c r="G9" s="177">
        <f>SUMIF(入力!$Z$9:$Z$10007,CONCATENATE($A9,"_",G$2),入力!$D$9:$D$10007)</f>
        <v>0</v>
      </c>
      <c r="H9" s="73">
        <f>SUMIF(入力!$Z$9:$Z$10007,CONCATENATE($A9,"_",H$2),入力!$D$9:$D$10007)</f>
        <v>0</v>
      </c>
      <c r="I9" s="180">
        <f>SUMIF(入力!$Z$9:$Z$10007,CONCATENATE($A9,"_",I$2),入力!$D$9:$D$10007)</f>
        <v>0</v>
      </c>
      <c r="K9" s="177">
        <f>SUMIF(入力!$AA$9:$AA$10007,CONCATENATE($A9,"_",K$2),入力!$D$9:$D$10007)*-1</f>
        <v>0</v>
      </c>
      <c r="L9" s="73">
        <f>SUMIF(入力!$AA$9:$AA$10007,CONCATENATE($A9,"_",L$2),入力!$D$9:$D$10007)*-1</f>
        <v>0</v>
      </c>
      <c r="M9" s="73">
        <f>SUMIF(入力!$AA$9:$AA$10007,CONCATENATE($A9,"_",M$2),入力!$D$9:$D$10007)*-1</f>
        <v>0</v>
      </c>
      <c r="N9" s="73">
        <f>SUMIF(入力!$AA$9:$AA$10007,CONCATENATE($A9,"_",N$2),入力!$D$9:$D$10007)*-1</f>
        <v>0</v>
      </c>
      <c r="O9" s="73">
        <f>SUMIF(入力!$AA$9:$AA$10007,CONCATENATE($A9,"_",O$2),入力!$D$9:$D$10007)*-1</f>
        <v>0</v>
      </c>
      <c r="P9" s="180">
        <f>SUMIF(入力!$AA$9:$AA$10007,CONCATENATE($A9,"_",P$2),入力!$D$9:$D$10007)*-1</f>
        <v>0</v>
      </c>
      <c r="R9" s="184">
        <f>SUMIF(入力!$B$9:$B$10007,A9,入力!$J$9:$J$10007)</f>
        <v>0</v>
      </c>
      <c r="S9" s="74"/>
      <c r="T9" s="73">
        <f t="shared" si="0"/>
        <v>0</v>
      </c>
      <c r="U9" s="180">
        <f t="shared" si="6"/>
        <v>0</v>
      </c>
      <c r="V9" s="190"/>
      <c r="W9" s="177">
        <f t="shared" si="1"/>
        <v>0</v>
      </c>
      <c r="X9" s="183">
        <f t="shared" si="2"/>
        <v>0</v>
      </c>
      <c r="Z9" s="187">
        <f>SUMIF(入力!$B$9:$B$10000,$A9,入力!Q$9:Q$10000)</f>
        <v>0</v>
      </c>
      <c r="AA9" s="72">
        <f>SUMIF(入力!$B$9:$B$10000,$A9,入力!R$9:R$10000)</f>
        <v>0</v>
      </c>
    </row>
    <row r="10" spans="1:43">
      <c r="A10" s="36">
        <f t="shared" si="7"/>
        <v>7</v>
      </c>
      <c r="B10" s="71">
        <f t="shared" si="3"/>
        <v>0</v>
      </c>
      <c r="C10" s="72">
        <f t="shared" si="4"/>
        <v>0</v>
      </c>
      <c r="D10" s="72">
        <f t="shared" si="5"/>
        <v>0</v>
      </c>
      <c r="E10" s="175">
        <f>IF(SUM(B10:D88)=0,0,SUM($D$3:D10))</f>
        <v>0</v>
      </c>
      <c r="G10" s="177">
        <f>SUMIF(入力!$Z$9:$Z$10007,CONCATENATE($A10,"_",G$2),入力!$D$9:$D$10007)</f>
        <v>0</v>
      </c>
      <c r="H10" s="73">
        <f>SUMIF(入力!$Z$9:$Z$10007,CONCATENATE($A10,"_",H$2),入力!$D$9:$D$10007)</f>
        <v>0</v>
      </c>
      <c r="I10" s="180">
        <f>SUMIF(入力!$Z$9:$Z$10007,CONCATENATE($A10,"_",I$2),入力!$D$9:$D$10007)</f>
        <v>0</v>
      </c>
      <c r="K10" s="177">
        <f>SUMIF(入力!$AA$9:$AA$10007,CONCATENATE($A10,"_",K$2),入力!$D$9:$D$10007)*-1</f>
        <v>0</v>
      </c>
      <c r="L10" s="73">
        <f>SUMIF(入力!$AA$9:$AA$10007,CONCATENATE($A10,"_",L$2),入力!$D$9:$D$10007)*-1</f>
        <v>0</v>
      </c>
      <c r="M10" s="73">
        <f>SUMIF(入力!$AA$9:$AA$10007,CONCATENATE($A10,"_",M$2),入力!$D$9:$D$10007)*-1</f>
        <v>0</v>
      </c>
      <c r="N10" s="73">
        <f>SUMIF(入力!$AA$9:$AA$10007,CONCATENATE($A10,"_",N$2),入力!$D$9:$D$10007)*-1</f>
        <v>0</v>
      </c>
      <c r="O10" s="73">
        <f>SUMIF(入力!$AA$9:$AA$10007,CONCATENATE($A10,"_",O$2),入力!$D$9:$D$10007)*-1</f>
        <v>0</v>
      </c>
      <c r="P10" s="180">
        <f>SUMIF(入力!$AA$9:$AA$10007,CONCATENATE($A10,"_",P$2),入力!$D$9:$D$10007)*-1</f>
        <v>0</v>
      </c>
      <c r="R10" s="184">
        <f>SUMIF(入力!$B$9:$B$10007,A10,入力!$J$9:$J$10007)</f>
        <v>0</v>
      </c>
      <c r="S10" s="74"/>
      <c r="T10" s="73">
        <f t="shared" si="0"/>
        <v>0</v>
      </c>
      <c r="U10" s="180">
        <f t="shared" si="6"/>
        <v>0</v>
      </c>
      <c r="V10" s="190"/>
      <c r="W10" s="177">
        <f t="shared" si="1"/>
        <v>0</v>
      </c>
      <c r="X10" s="183">
        <f t="shared" si="2"/>
        <v>0</v>
      </c>
      <c r="Z10" s="187">
        <f>SUMIF(入力!$B$9:$B$10000,$A10,入力!Q$9:Q$10000)</f>
        <v>0</v>
      </c>
      <c r="AA10" s="72">
        <f>SUMIF(入力!$B$9:$B$10000,$A10,入力!R$9:R$10000)</f>
        <v>0</v>
      </c>
    </row>
    <row r="11" spans="1:43">
      <c r="A11" s="36">
        <f t="shared" si="7"/>
        <v>8</v>
      </c>
      <c r="B11" s="71">
        <f t="shared" si="3"/>
        <v>0</v>
      </c>
      <c r="C11" s="72">
        <f t="shared" si="4"/>
        <v>0</v>
      </c>
      <c r="D11" s="72">
        <f t="shared" si="5"/>
        <v>0</v>
      </c>
      <c r="E11" s="175">
        <f>IF(SUM(B11:D89)=0,0,SUM($D$3:D11))</f>
        <v>0</v>
      </c>
      <c r="G11" s="177">
        <f>SUMIF(入力!$Z$9:$Z$10007,CONCATENATE($A11,"_",G$2),入力!$D$9:$D$10007)</f>
        <v>0</v>
      </c>
      <c r="H11" s="73">
        <f>SUMIF(入力!$Z$9:$Z$10007,CONCATENATE($A11,"_",H$2),入力!$D$9:$D$10007)</f>
        <v>0</v>
      </c>
      <c r="I11" s="180">
        <f>SUMIF(入力!$Z$9:$Z$10007,CONCATENATE($A11,"_",I$2),入力!$D$9:$D$10007)</f>
        <v>0</v>
      </c>
      <c r="K11" s="177">
        <f>SUMIF(入力!$AA$9:$AA$10007,CONCATENATE($A11,"_",K$2),入力!$D$9:$D$10007)*-1</f>
        <v>0</v>
      </c>
      <c r="L11" s="73">
        <f>SUMIF(入力!$AA$9:$AA$10007,CONCATENATE($A11,"_",L$2),入力!$D$9:$D$10007)*-1</f>
        <v>0</v>
      </c>
      <c r="M11" s="73">
        <f>SUMIF(入力!$AA$9:$AA$10007,CONCATENATE($A11,"_",M$2),入力!$D$9:$D$10007)*-1</f>
        <v>0</v>
      </c>
      <c r="N11" s="73">
        <f>SUMIF(入力!$AA$9:$AA$10007,CONCATENATE($A11,"_",N$2),入力!$D$9:$D$10007)*-1</f>
        <v>0</v>
      </c>
      <c r="O11" s="73">
        <f>SUMIF(入力!$AA$9:$AA$10007,CONCATENATE($A11,"_",O$2),入力!$D$9:$D$10007)*-1</f>
        <v>0</v>
      </c>
      <c r="P11" s="180">
        <f>SUMIF(入力!$AA$9:$AA$10007,CONCATENATE($A11,"_",P$2),入力!$D$9:$D$10007)*-1</f>
        <v>0</v>
      </c>
      <c r="R11" s="184">
        <f>SUMIF(入力!$B$9:$B$10007,A11,入力!$J$9:$J$10007)</f>
        <v>0</v>
      </c>
      <c r="S11" s="74"/>
      <c r="T11" s="73">
        <f t="shared" si="0"/>
        <v>0</v>
      </c>
      <c r="U11" s="180">
        <f t="shared" si="6"/>
        <v>0</v>
      </c>
      <c r="V11" s="190"/>
      <c r="W11" s="177">
        <f t="shared" si="1"/>
        <v>0</v>
      </c>
      <c r="X11" s="183">
        <f t="shared" si="2"/>
        <v>0</v>
      </c>
      <c r="Z11" s="187">
        <f>SUMIF(入力!$B$9:$B$10000,$A11,入力!Q$9:Q$10000)</f>
        <v>0</v>
      </c>
      <c r="AA11" s="72">
        <f>SUMIF(入力!$B$9:$B$10000,$A11,入力!R$9:R$10000)</f>
        <v>0</v>
      </c>
    </row>
    <row r="12" spans="1:43">
      <c r="A12" s="36">
        <f t="shared" si="7"/>
        <v>9</v>
      </c>
      <c r="B12" s="71">
        <f t="shared" si="3"/>
        <v>0</v>
      </c>
      <c r="C12" s="72">
        <f t="shared" si="4"/>
        <v>0</v>
      </c>
      <c r="D12" s="72">
        <f t="shared" si="5"/>
        <v>0</v>
      </c>
      <c r="E12" s="175">
        <f>IF(SUM(B12:D90)=0,0,SUM($D$3:D12))</f>
        <v>0</v>
      </c>
      <c r="G12" s="177">
        <f>SUMIF(入力!$Z$9:$Z$10007,CONCATENATE($A12,"_",G$2),入力!$D$9:$D$10007)</f>
        <v>0</v>
      </c>
      <c r="H12" s="73">
        <f>SUMIF(入力!$Z$9:$Z$10007,CONCATENATE($A12,"_",H$2),入力!$D$9:$D$10007)</f>
        <v>0</v>
      </c>
      <c r="I12" s="180">
        <f>SUMIF(入力!$Z$9:$Z$10007,CONCATENATE($A12,"_",I$2),入力!$D$9:$D$10007)</f>
        <v>0</v>
      </c>
      <c r="K12" s="177">
        <f>SUMIF(入力!$AA$9:$AA$10007,CONCATENATE($A12,"_",K$2),入力!$D$9:$D$10007)*-1</f>
        <v>0</v>
      </c>
      <c r="L12" s="73">
        <f>SUMIF(入力!$AA$9:$AA$10007,CONCATENATE($A12,"_",L$2),入力!$D$9:$D$10007)*-1</f>
        <v>0</v>
      </c>
      <c r="M12" s="73">
        <f>SUMIF(入力!$AA$9:$AA$10007,CONCATENATE($A12,"_",M$2),入力!$D$9:$D$10007)*-1</f>
        <v>0</v>
      </c>
      <c r="N12" s="73">
        <f>SUMIF(入力!$AA$9:$AA$10007,CONCATENATE($A12,"_",N$2),入力!$D$9:$D$10007)*-1</f>
        <v>0</v>
      </c>
      <c r="O12" s="73">
        <f>SUMIF(入力!$AA$9:$AA$10007,CONCATENATE($A12,"_",O$2),入力!$D$9:$D$10007)*-1</f>
        <v>0</v>
      </c>
      <c r="P12" s="180">
        <f>SUMIF(入力!$AA$9:$AA$10007,CONCATENATE($A12,"_",P$2),入力!$D$9:$D$10007)*-1</f>
        <v>0</v>
      </c>
      <c r="R12" s="184">
        <f>SUMIF(入力!$B$9:$B$10007,A12,入力!$J$9:$J$10007)</f>
        <v>0</v>
      </c>
      <c r="S12" s="74"/>
      <c r="T12" s="73">
        <f t="shared" si="0"/>
        <v>0</v>
      </c>
      <c r="U12" s="180">
        <f t="shared" si="6"/>
        <v>0</v>
      </c>
      <c r="V12" s="190"/>
      <c r="W12" s="177">
        <f t="shared" si="1"/>
        <v>0</v>
      </c>
      <c r="X12" s="183">
        <f t="shared" si="2"/>
        <v>0</v>
      </c>
      <c r="Z12" s="187">
        <f>SUMIF(入力!$B$9:$B$10000,$A12,入力!Q$9:Q$10000)</f>
        <v>0</v>
      </c>
      <c r="AA12" s="72">
        <f>SUMIF(入力!$B$9:$B$10000,$A12,入力!R$9:R$10000)</f>
        <v>0</v>
      </c>
    </row>
    <row r="13" spans="1:43">
      <c r="A13" s="36">
        <f t="shared" si="7"/>
        <v>10</v>
      </c>
      <c r="B13" s="71">
        <f t="shared" si="3"/>
        <v>0</v>
      </c>
      <c r="C13" s="72">
        <f t="shared" si="4"/>
        <v>0</v>
      </c>
      <c r="D13" s="72">
        <f t="shared" si="5"/>
        <v>0</v>
      </c>
      <c r="E13" s="175">
        <f>IF(SUM(B13:D91)=0,0,SUM($D$3:D13))</f>
        <v>0</v>
      </c>
      <c r="G13" s="177">
        <f>SUMIF(入力!$Z$9:$Z$10007,CONCATENATE($A13,"_",G$2),入力!$D$9:$D$10007)</f>
        <v>0</v>
      </c>
      <c r="H13" s="73">
        <f>SUMIF(入力!$Z$9:$Z$10007,CONCATENATE($A13,"_",H$2),入力!$D$9:$D$10007)</f>
        <v>0</v>
      </c>
      <c r="I13" s="180">
        <f>SUMIF(入力!$Z$9:$Z$10007,CONCATENATE($A13,"_",I$2),入力!$D$9:$D$10007)</f>
        <v>0</v>
      </c>
      <c r="K13" s="177">
        <f>SUMIF(入力!$AA$9:$AA$10007,CONCATENATE($A13,"_",K$2),入力!$D$9:$D$10007)*-1</f>
        <v>0</v>
      </c>
      <c r="L13" s="73">
        <f>SUMIF(入力!$AA$9:$AA$10007,CONCATENATE($A13,"_",L$2),入力!$D$9:$D$10007)*-1</f>
        <v>0</v>
      </c>
      <c r="M13" s="73">
        <f>SUMIF(入力!$AA$9:$AA$10007,CONCATENATE($A13,"_",M$2),入力!$D$9:$D$10007)*-1</f>
        <v>0</v>
      </c>
      <c r="N13" s="73">
        <f>SUMIF(入力!$AA$9:$AA$10007,CONCATENATE($A13,"_",N$2),入力!$D$9:$D$10007)*-1</f>
        <v>0</v>
      </c>
      <c r="O13" s="73">
        <f>SUMIF(入力!$AA$9:$AA$10007,CONCATENATE($A13,"_",O$2),入力!$D$9:$D$10007)*-1</f>
        <v>0</v>
      </c>
      <c r="P13" s="180">
        <f>SUMIF(入力!$AA$9:$AA$10007,CONCATENATE($A13,"_",P$2),入力!$D$9:$D$10007)*-1</f>
        <v>0</v>
      </c>
      <c r="R13" s="184">
        <f>SUMIF(入力!$B$9:$B$10007,A13,入力!$J$9:$J$10007)</f>
        <v>0</v>
      </c>
      <c r="S13" s="74"/>
      <c r="T13" s="73">
        <f t="shared" si="0"/>
        <v>0</v>
      </c>
      <c r="U13" s="180">
        <f t="shared" si="6"/>
        <v>0</v>
      </c>
      <c r="V13" s="190"/>
      <c r="W13" s="177">
        <f t="shared" si="1"/>
        <v>0</v>
      </c>
      <c r="X13" s="183">
        <f t="shared" si="2"/>
        <v>0</v>
      </c>
      <c r="Z13" s="187">
        <f>SUMIF(入力!$B$9:$B$10000,$A13,入力!Q$9:Q$10000)</f>
        <v>0</v>
      </c>
      <c r="AA13" s="72">
        <f>SUMIF(入力!$B$9:$B$10000,$A13,入力!R$9:R$10000)</f>
        <v>0</v>
      </c>
    </row>
    <row r="14" spans="1:43">
      <c r="A14" s="36">
        <f t="shared" si="7"/>
        <v>11</v>
      </c>
      <c r="B14" s="71">
        <f t="shared" si="3"/>
        <v>0</v>
      </c>
      <c r="C14" s="72">
        <f t="shared" si="4"/>
        <v>0</v>
      </c>
      <c r="D14" s="72">
        <f t="shared" si="5"/>
        <v>0</v>
      </c>
      <c r="E14" s="175">
        <f>IF(SUM(B14:D92)=0,0,SUM($D$3:D14))</f>
        <v>0</v>
      </c>
      <c r="G14" s="177">
        <f>SUMIF(入力!$Z$9:$Z$10007,CONCATENATE($A14,"_",G$2),入力!$D$9:$D$10007)</f>
        <v>0</v>
      </c>
      <c r="H14" s="73">
        <f>SUMIF(入力!$Z$9:$Z$10007,CONCATENATE($A14,"_",H$2),入力!$D$9:$D$10007)</f>
        <v>0</v>
      </c>
      <c r="I14" s="180">
        <f>SUMIF(入力!$Z$9:$Z$10007,CONCATENATE($A14,"_",I$2),入力!$D$9:$D$10007)</f>
        <v>0</v>
      </c>
      <c r="K14" s="177">
        <f>SUMIF(入力!$AA$9:$AA$10007,CONCATENATE($A14,"_",K$2),入力!$D$9:$D$10007)*-1</f>
        <v>0</v>
      </c>
      <c r="L14" s="73">
        <f>SUMIF(入力!$AA$9:$AA$10007,CONCATENATE($A14,"_",L$2),入力!$D$9:$D$10007)*-1</f>
        <v>0</v>
      </c>
      <c r="M14" s="73">
        <f>SUMIF(入力!$AA$9:$AA$10007,CONCATENATE($A14,"_",M$2),入力!$D$9:$D$10007)*-1</f>
        <v>0</v>
      </c>
      <c r="N14" s="73">
        <f>SUMIF(入力!$AA$9:$AA$10007,CONCATENATE($A14,"_",N$2),入力!$D$9:$D$10007)*-1</f>
        <v>0</v>
      </c>
      <c r="O14" s="73">
        <f>SUMIF(入力!$AA$9:$AA$10007,CONCATENATE($A14,"_",O$2),入力!$D$9:$D$10007)*-1</f>
        <v>0</v>
      </c>
      <c r="P14" s="180">
        <f>SUMIF(入力!$AA$9:$AA$10007,CONCATENATE($A14,"_",P$2),入力!$D$9:$D$10007)*-1</f>
        <v>0</v>
      </c>
      <c r="R14" s="184">
        <f>SUMIF(入力!$B$9:$B$10007,A14,入力!$J$9:$J$10007)</f>
        <v>0</v>
      </c>
      <c r="S14" s="74"/>
      <c r="T14" s="73">
        <f t="shared" si="0"/>
        <v>0</v>
      </c>
      <c r="U14" s="180">
        <f t="shared" si="6"/>
        <v>0</v>
      </c>
      <c r="V14" s="190"/>
      <c r="W14" s="177">
        <f t="shared" si="1"/>
        <v>0</v>
      </c>
      <c r="X14" s="183">
        <f t="shared" si="2"/>
        <v>0</v>
      </c>
      <c r="Z14" s="187">
        <f>SUMIF(入力!$B$9:$B$10000,$A14,入力!Q$9:Q$10000)</f>
        <v>0</v>
      </c>
      <c r="AA14" s="72">
        <f>SUMIF(入力!$B$9:$B$10000,$A14,入力!R$9:R$10000)</f>
        <v>0</v>
      </c>
    </row>
    <row r="15" spans="1:43">
      <c r="A15" s="36">
        <f t="shared" si="7"/>
        <v>12</v>
      </c>
      <c r="B15" s="71">
        <f t="shared" si="3"/>
        <v>0</v>
      </c>
      <c r="C15" s="72">
        <f t="shared" si="4"/>
        <v>0</v>
      </c>
      <c r="D15" s="72">
        <f t="shared" si="5"/>
        <v>0</v>
      </c>
      <c r="E15" s="175">
        <f>IF(SUM(B15:D93)=0,0,SUM($D$3:D15))</f>
        <v>0</v>
      </c>
      <c r="G15" s="177">
        <f>SUMIF(入力!$Z$9:$Z$10007,CONCATENATE($A15,"_",G$2),入力!$D$9:$D$10007)</f>
        <v>0</v>
      </c>
      <c r="H15" s="73">
        <f>SUMIF(入力!$Z$9:$Z$10007,CONCATENATE($A15,"_",H$2),入力!$D$9:$D$10007)</f>
        <v>0</v>
      </c>
      <c r="I15" s="180">
        <f>SUMIF(入力!$Z$9:$Z$10007,CONCATENATE($A15,"_",I$2),入力!$D$9:$D$10007)</f>
        <v>0</v>
      </c>
      <c r="K15" s="177">
        <f>SUMIF(入力!$AA$9:$AA$10007,CONCATENATE($A15,"_",K$2),入力!$D$9:$D$10007)*-1</f>
        <v>0</v>
      </c>
      <c r="L15" s="73">
        <f>SUMIF(入力!$AA$9:$AA$10007,CONCATENATE($A15,"_",L$2),入力!$D$9:$D$10007)*-1</f>
        <v>0</v>
      </c>
      <c r="M15" s="73">
        <f>SUMIF(入力!$AA$9:$AA$10007,CONCATENATE($A15,"_",M$2),入力!$D$9:$D$10007)*-1</f>
        <v>0</v>
      </c>
      <c r="N15" s="73">
        <f>SUMIF(入力!$AA$9:$AA$10007,CONCATENATE($A15,"_",N$2),入力!$D$9:$D$10007)*-1</f>
        <v>0</v>
      </c>
      <c r="O15" s="73">
        <f>SUMIF(入力!$AA$9:$AA$10007,CONCATENATE($A15,"_",O$2),入力!$D$9:$D$10007)*-1</f>
        <v>0</v>
      </c>
      <c r="P15" s="180">
        <f>SUMIF(入力!$AA$9:$AA$10007,CONCATENATE($A15,"_",P$2),入力!$D$9:$D$10007)*-1</f>
        <v>0</v>
      </c>
      <c r="R15" s="184">
        <f>SUMIF(入力!$B$9:$B$10007,A15,入力!$J$9:$J$10007)</f>
        <v>0</v>
      </c>
      <c r="S15" s="74"/>
      <c r="T15" s="73">
        <f t="shared" si="0"/>
        <v>0</v>
      </c>
      <c r="U15" s="180">
        <f t="shared" si="6"/>
        <v>0</v>
      </c>
      <c r="V15" s="190"/>
      <c r="W15" s="177">
        <f t="shared" si="1"/>
        <v>0</v>
      </c>
      <c r="X15" s="183">
        <f t="shared" si="2"/>
        <v>0</v>
      </c>
      <c r="Z15" s="187">
        <f>SUMIF(入力!$B$9:$B$10000,$A15,入力!Q$9:Q$10000)</f>
        <v>0</v>
      </c>
      <c r="AA15" s="72">
        <f>SUMIF(入力!$B$9:$B$10000,$A15,入力!R$9:R$10000)</f>
        <v>0</v>
      </c>
    </row>
    <row r="16" spans="1:43">
      <c r="A16" s="36">
        <f t="shared" si="7"/>
        <v>13</v>
      </c>
      <c r="B16" s="71">
        <f t="shared" si="3"/>
        <v>0</v>
      </c>
      <c r="C16" s="72">
        <f t="shared" si="4"/>
        <v>0</v>
      </c>
      <c r="D16" s="72">
        <f t="shared" si="5"/>
        <v>0</v>
      </c>
      <c r="E16" s="175">
        <f>IF(SUM(B16:D94)=0,0,SUM($D$3:D16))</f>
        <v>0</v>
      </c>
      <c r="G16" s="177">
        <f>SUMIF(入力!$Z$9:$Z$10007,CONCATENATE($A16,"_",G$2),入力!$D$9:$D$10007)</f>
        <v>0</v>
      </c>
      <c r="H16" s="73">
        <f>SUMIF(入力!$Z$9:$Z$10007,CONCATENATE($A16,"_",H$2),入力!$D$9:$D$10007)</f>
        <v>0</v>
      </c>
      <c r="I16" s="180">
        <f>SUMIF(入力!$Z$9:$Z$10007,CONCATENATE($A16,"_",I$2),入力!$D$9:$D$10007)</f>
        <v>0</v>
      </c>
      <c r="K16" s="177">
        <f>SUMIF(入力!$AA$9:$AA$10007,CONCATENATE($A16,"_",K$2),入力!$D$9:$D$10007)*-1</f>
        <v>0</v>
      </c>
      <c r="L16" s="73">
        <f>SUMIF(入力!$AA$9:$AA$10007,CONCATENATE($A16,"_",L$2),入力!$D$9:$D$10007)*-1</f>
        <v>0</v>
      </c>
      <c r="M16" s="73">
        <f>SUMIF(入力!$AA$9:$AA$10007,CONCATENATE($A16,"_",M$2),入力!$D$9:$D$10007)*-1</f>
        <v>0</v>
      </c>
      <c r="N16" s="73">
        <f>SUMIF(入力!$AA$9:$AA$10007,CONCATENATE($A16,"_",N$2),入力!$D$9:$D$10007)*-1</f>
        <v>0</v>
      </c>
      <c r="O16" s="73">
        <f>SUMIF(入力!$AA$9:$AA$10007,CONCATENATE($A16,"_",O$2),入力!$D$9:$D$10007)*-1</f>
        <v>0</v>
      </c>
      <c r="P16" s="180">
        <f>SUMIF(入力!$AA$9:$AA$10007,CONCATENATE($A16,"_",P$2),入力!$D$9:$D$10007)*-1</f>
        <v>0</v>
      </c>
      <c r="R16" s="184">
        <f>SUMIF(入力!$B$9:$B$10007,A16,入力!$J$9:$J$10007)</f>
        <v>0</v>
      </c>
      <c r="S16" s="74"/>
      <c r="T16" s="73">
        <f t="shared" si="0"/>
        <v>0</v>
      </c>
      <c r="U16" s="180">
        <f t="shared" si="6"/>
        <v>0</v>
      </c>
      <c r="V16" s="190"/>
      <c r="W16" s="177">
        <f t="shared" si="1"/>
        <v>0</v>
      </c>
      <c r="X16" s="183">
        <f t="shared" si="2"/>
        <v>0</v>
      </c>
      <c r="Z16" s="187">
        <f>SUMIF(入力!$B$9:$B$10000,$A16,入力!Q$9:Q$10000)</f>
        <v>0</v>
      </c>
      <c r="AA16" s="72">
        <f>SUMIF(入力!$B$9:$B$10000,$A16,入力!R$9:R$10000)</f>
        <v>0</v>
      </c>
    </row>
    <row r="17" spans="1:27">
      <c r="A17" s="36">
        <f t="shared" si="7"/>
        <v>14</v>
      </c>
      <c r="B17" s="71">
        <f t="shared" si="3"/>
        <v>0</v>
      </c>
      <c r="C17" s="72">
        <f t="shared" si="4"/>
        <v>0</v>
      </c>
      <c r="D17" s="72">
        <f t="shared" si="5"/>
        <v>0</v>
      </c>
      <c r="E17" s="175">
        <f>IF(SUM(B17:D95)=0,0,SUM($D$3:D17))</f>
        <v>0</v>
      </c>
      <c r="G17" s="177">
        <f>SUMIF(入力!$Z$9:$Z$10007,CONCATENATE($A17,"_",G$2),入力!$D$9:$D$10007)</f>
        <v>0</v>
      </c>
      <c r="H17" s="73">
        <f>SUMIF(入力!$Z$9:$Z$10007,CONCATENATE($A17,"_",H$2),入力!$D$9:$D$10007)</f>
        <v>0</v>
      </c>
      <c r="I17" s="180">
        <f>SUMIF(入力!$Z$9:$Z$10007,CONCATENATE($A17,"_",I$2),入力!$D$9:$D$10007)</f>
        <v>0</v>
      </c>
      <c r="K17" s="177">
        <f>SUMIF(入力!$AA$9:$AA$10007,CONCATENATE($A17,"_",K$2),入力!$D$9:$D$10007)*-1</f>
        <v>0</v>
      </c>
      <c r="L17" s="73">
        <f>SUMIF(入力!$AA$9:$AA$10007,CONCATENATE($A17,"_",L$2),入力!$D$9:$D$10007)*-1</f>
        <v>0</v>
      </c>
      <c r="M17" s="73">
        <f>SUMIF(入力!$AA$9:$AA$10007,CONCATENATE($A17,"_",M$2),入力!$D$9:$D$10007)*-1</f>
        <v>0</v>
      </c>
      <c r="N17" s="73">
        <f>SUMIF(入力!$AA$9:$AA$10007,CONCATENATE($A17,"_",N$2),入力!$D$9:$D$10007)*-1</f>
        <v>0</v>
      </c>
      <c r="O17" s="73">
        <f>SUMIF(入力!$AA$9:$AA$10007,CONCATENATE($A17,"_",O$2),入力!$D$9:$D$10007)*-1</f>
        <v>0</v>
      </c>
      <c r="P17" s="180">
        <f>SUMIF(入力!$AA$9:$AA$10007,CONCATENATE($A17,"_",P$2),入力!$D$9:$D$10007)*-1</f>
        <v>0</v>
      </c>
      <c r="R17" s="184">
        <f>SUMIF(入力!$B$9:$B$10007,A17,入力!$J$9:$J$10007)</f>
        <v>0</v>
      </c>
      <c r="S17" s="74"/>
      <c r="T17" s="73">
        <f t="shared" si="0"/>
        <v>0</v>
      </c>
      <c r="U17" s="180">
        <f t="shared" si="6"/>
        <v>0</v>
      </c>
      <c r="V17" s="190"/>
      <c r="W17" s="177">
        <f t="shared" si="1"/>
        <v>0</v>
      </c>
      <c r="X17" s="183">
        <f t="shared" si="2"/>
        <v>0</v>
      </c>
      <c r="Z17" s="187">
        <f>SUMIF(入力!$B$9:$B$10000,$A17,入力!Q$9:Q$10000)</f>
        <v>0</v>
      </c>
      <c r="AA17" s="72">
        <f>SUMIF(入力!$B$9:$B$10000,$A17,入力!R$9:R$10000)</f>
        <v>0</v>
      </c>
    </row>
    <row r="18" spans="1:27">
      <c r="A18" s="36">
        <f t="shared" si="7"/>
        <v>15</v>
      </c>
      <c r="B18" s="71">
        <f t="shared" si="3"/>
        <v>0</v>
      </c>
      <c r="C18" s="72">
        <f t="shared" si="4"/>
        <v>0</v>
      </c>
      <c r="D18" s="72">
        <f t="shared" si="5"/>
        <v>0</v>
      </c>
      <c r="E18" s="175">
        <f>IF(SUM(B18:D96)=0,0,SUM($D$3:D18))</f>
        <v>0</v>
      </c>
      <c r="G18" s="177">
        <f>SUMIF(入力!$Z$9:$Z$10007,CONCATENATE($A18,"_",G$2),入力!$D$9:$D$10007)</f>
        <v>0</v>
      </c>
      <c r="H18" s="73">
        <f>SUMIF(入力!$Z$9:$Z$10007,CONCATENATE($A18,"_",H$2),入力!$D$9:$D$10007)</f>
        <v>0</v>
      </c>
      <c r="I18" s="180">
        <f>SUMIF(入力!$Z$9:$Z$10007,CONCATENATE($A18,"_",I$2),入力!$D$9:$D$10007)</f>
        <v>0</v>
      </c>
      <c r="K18" s="177">
        <f>SUMIF(入力!$AA$9:$AA$10007,CONCATENATE($A18,"_",K$2),入力!$D$9:$D$10007)*-1</f>
        <v>0</v>
      </c>
      <c r="L18" s="73">
        <f>SUMIF(入力!$AA$9:$AA$10007,CONCATENATE($A18,"_",L$2),入力!$D$9:$D$10007)*-1</f>
        <v>0</v>
      </c>
      <c r="M18" s="73">
        <f>SUMIF(入力!$AA$9:$AA$10007,CONCATENATE($A18,"_",M$2),入力!$D$9:$D$10007)*-1</f>
        <v>0</v>
      </c>
      <c r="N18" s="73">
        <f>SUMIF(入力!$AA$9:$AA$10007,CONCATENATE($A18,"_",N$2),入力!$D$9:$D$10007)*-1</f>
        <v>0</v>
      </c>
      <c r="O18" s="73">
        <f>SUMIF(入力!$AA$9:$AA$10007,CONCATENATE($A18,"_",O$2),入力!$D$9:$D$10007)*-1</f>
        <v>0</v>
      </c>
      <c r="P18" s="180">
        <f>SUMIF(入力!$AA$9:$AA$10007,CONCATENATE($A18,"_",P$2),入力!$D$9:$D$10007)*-1</f>
        <v>0</v>
      </c>
      <c r="R18" s="184">
        <f>SUMIF(入力!$B$9:$B$10007,A18,入力!$J$9:$J$10007)</f>
        <v>0</v>
      </c>
      <c r="S18" s="74"/>
      <c r="T18" s="73">
        <f t="shared" si="0"/>
        <v>0</v>
      </c>
      <c r="U18" s="180">
        <f t="shared" si="6"/>
        <v>0</v>
      </c>
      <c r="V18" s="190"/>
      <c r="W18" s="177">
        <f t="shared" si="1"/>
        <v>0</v>
      </c>
      <c r="X18" s="183">
        <f t="shared" si="2"/>
        <v>0</v>
      </c>
      <c r="Z18" s="187">
        <f>SUMIF(入力!$B$9:$B$10000,$A18,入力!Q$9:Q$10000)</f>
        <v>0</v>
      </c>
      <c r="AA18" s="72">
        <f>SUMIF(入力!$B$9:$B$10000,$A18,入力!R$9:R$10000)</f>
        <v>0</v>
      </c>
    </row>
    <row r="19" spans="1:27">
      <c r="A19" s="36">
        <f t="shared" si="7"/>
        <v>16</v>
      </c>
      <c r="B19" s="71">
        <f t="shared" si="3"/>
        <v>0</v>
      </c>
      <c r="C19" s="72">
        <f t="shared" si="4"/>
        <v>0</v>
      </c>
      <c r="D19" s="72">
        <f t="shared" si="5"/>
        <v>0</v>
      </c>
      <c r="E19" s="175">
        <f>IF(SUM(B19:D97)=0,0,SUM($D$3:D19))</f>
        <v>0</v>
      </c>
      <c r="G19" s="177">
        <f>SUMIF(入力!$Z$9:$Z$10007,CONCATENATE($A19,"_",G$2),入力!$D$9:$D$10007)</f>
        <v>0</v>
      </c>
      <c r="H19" s="73">
        <f>SUMIF(入力!$Z$9:$Z$10007,CONCATENATE($A19,"_",H$2),入力!$D$9:$D$10007)</f>
        <v>0</v>
      </c>
      <c r="I19" s="180">
        <f>SUMIF(入力!$Z$9:$Z$10007,CONCATENATE($A19,"_",I$2),入力!$D$9:$D$10007)</f>
        <v>0</v>
      </c>
      <c r="K19" s="177">
        <f>SUMIF(入力!$AA$9:$AA$10007,CONCATENATE($A19,"_",K$2),入力!$D$9:$D$10007)*-1</f>
        <v>0</v>
      </c>
      <c r="L19" s="73">
        <f>SUMIF(入力!$AA$9:$AA$10007,CONCATENATE($A19,"_",L$2),入力!$D$9:$D$10007)*-1</f>
        <v>0</v>
      </c>
      <c r="M19" s="73">
        <f>SUMIF(入力!$AA$9:$AA$10007,CONCATENATE($A19,"_",M$2),入力!$D$9:$D$10007)*-1</f>
        <v>0</v>
      </c>
      <c r="N19" s="73">
        <f>SUMIF(入力!$AA$9:$AA$10007,CONCATENATE($A19,"_",N$2),入力!$D$9:$D$10007)*-1</f>
        <v>0</v>
      </c>
      <c r="O19" s="73">
        <f>SUMIF(入力!$AA$9:$AA$10007,CONCATENATE($A19,"_",O$2),入力!$D$9:$D$10007)*-1</f>
        <v>0</v>
      </c>
      <c r="P19" s="180">
        <f>SUMIF(入力!$AA$9:$AA$10007,CONCATENATE($A19,"_",P$2),入力!$D$9:$D$10007)*-1</f>
        <v>0</v>
      </c>
      <c r="R19" s="184">
        <f>SUMIF(入力!$B$9:$B$10007,A19,入力!$J$9:$J$10007)</f>
        <v>0</v>
      </c>
      <c r="S19" s="74"/>
      <c r="T19" s="73">
        <f t="shared" si="0"/>
        <v>0</v>
      </c>
      <c r="U19" s="180">
        <f t="shared" si="6"/>
        <v>0</v>
      </c>
      <c r="V19" s="190"/>
      <c r="W19" s="177">
        <f t="shared" si="1"/>
        <v>0</v>
      </c>
      <c r="X19" s="183">
        <f t="shared" si="2"/>
        <v>0</v>
      </c>
      <c r="Z19" s="187">
        <f>SUMIF(入力!$B$9:$B$10000,$A19,入力!Q$9:Q$10000)</f>
        <v>0</v>
      </c>
      <c r="AA19" s="72">
        <f>SUMIF(入力!$B$9:$B$10000,$A19,入力!R$9:R$10000)</f>
        <v>0</v>
      </c>
    </row>
    <row r="20" spans="1:27">
      <c r="A20" s="36">
        <f t="shared" si="7"/>
        <v>17</v>
      </c>
      <c r="B20" s="71">
        <f t="shared" si="3"/>
        <v>0</v>
      </c>
      <c r="C20" s="72">
        <f t="shared" si="4"/>
        <v>0</v>
      </c>
      <c r="D20" s="72">
        <f t="shared" si="5"/>
        <v>0</v>
      </c>
      <c r="E20" s="175">
        <f>IF(SUM(B20:D98)=0,0,SUM($D$3:D20))</f>
        <v>0</v>
      </c>
      <c r="G20" s="177">
        <f>SUMIF(入力!$Z$9:$Z$10007,CONCATENATE($A20,"_",G$2),入力!$D$9:$D$10007)</f>
        <v>0</v>
      </c>
      <c r="H20" s="73">
        <f>SUMIF(入力!$Z$9:$Z$10007,CONCATENATE($A20,"_",H$2),入力!$D$9:$D$10007)</f>
        <v>0</v>
      </c>
      <c r="I20" s="180">
        <f>SUMIF(入力!$Z$9:$Z$10007,CONCATENATE($A20,"_",I$2),入力!$D$9:$D$10007)</f>
        <v>0</v>
      </c>
      <c r="K20" s="177">
        <f>SUMIF(入力!$AA$9:$AA$10007,CONCATENATE($A20,"_",K$2),入力!$D$9:$D$10007)*-1</f>
        <v>0</v>
      </c>
      <c r="L20" s="73">
        <f>SUMIF(入力!$AA$9:$AA$10007,CONCATENATE($A20,"_",L$2),入力!$D$9:$D$10007)*-1</f>
        <v>0</v>
      </c>
      <c r="M20" s="73">
        <f>SUMIF(入力!$AA$9:$AA$10007,CONCATENATE($A20,"_",M$2),入力!$D$9:$D$10007)*-1</f>
        <v>0</v>
      </c>
      <c r="N20" s="73">
        <f>SUMIF(入力!$AA$9:$AA$10007,CONCATENATE($A20,"_",N$2),入力!$D$9:$D$10007)*-1</f>
        <v>0</v>
      </c>
      <c r="O20" s="73">
        <f>SUMIF(入力!$AA$9:$AA$10007,CONCATENATE($A20,"_",O$2),入力!$D$9:$D$10007)*-1</f>
        <v>0</v>
      </c>
      <c r="P20" s="180">
        <f>SUMIF(入力!$AA$9:$AA$10007,CONCATENATE($A20,"_",P$2),入力!$D$9:$D$10007)*-1</f>
        <v>0</v>
      </c>
      <c r="R20" s="184">
        <f>SUMIF(入力!$B$9:$B$10007,A20,入力!$J$9:$J$10007)</f>
        <v>0</v>
      </c>
      <c r="S20" s="74"/>
      <c r="T20" s="73">
        <f t="shared" si="0"/>
        <v>0</v>
      </c>
      <c r="U20" s="180">
        <f t="shared" si="6"/>
        <v>0</v>
      </c>
      <c r="V20" s="190"/>
      <c r="W20" s="177">
        <f t="shared" si="1"/>
        <v>0</v>
      </c>
      <c r="X20" s="183">
        <f t="shared" si="2"/>
        <v>0</v>
      </c>
      <c r="Z20" s="187">
        <f>SUMIF(入力!$B$9:$B$10000,$A20,入力!Q$9:Q$10000)</f>
        <v>0</v>
      </c>
      <c r="AA20" s="72">
        <f>SUMIF(入力!$B$9:$B$10000,$A20,入力!R$9:R$10000)</f>
        <v>0</v>
      </c>
    </row>
    <row r="21" spans="1:27">
      <c r="A21" s="36">
        <f t="shared" si="7"/>
        <v>18</v>
      </c>
      <c r="B21" s="71">
        <f t="shared" si="3"/>
        <v>0</v>
      </c>
      <c r="C21" s="72">
        <f t="shared" si="4"/>
        <v>0</v>
      </c>
      <c r="D21" s="72">
        <f t="shared" si="5"/>
        <v>0</v>
      </c>
      <c r="E21" s="175">
        <f>IF(SUM(B21:D99)=0,0,SUM($D$3:D21))</f>
        <v>0</v>
      </c>
      <c r="G21" s="177">
        <f>SUMIF(入力!$Z$9:$Z$10007,CONCATENATE($A21,"_",G$2),入力!$D$9:$D$10007)</f>
        <v>0</v>
      </c>
      <c r="H21" s="73">
        <f>SUMIF(入力!$Z$9:$Z$10007,CONCATENATE($A21,"_",H$2),入力!$D$9:$D$10007)</f>
        <v>0</v>
      </c>
      <c r="I21" s="180">
        <f>SUMIF(入力!$Z$9:$Z$10007,CONCATENATE($A21,"_",I$2),入力!$D$9:$D$10007)</f>
        <v>0</v>
      </c>
      <c r="K21" s="177">
        <f>SUMIF(入力!$AA$9:$AA$10007,CONCATENATE($A21,"_",K$2),入力!$D$9:$D$10007)*-1</f>
        <v>0</v>
      </c>
      <c r="L21" s="73">
        <f>SUMIF(入力!$AA$9:$AA$10007,CONCATENATE($A21,"_",L$2),入力!$D$9:$D$10007)*-1</f>
        <v>0</v>
      </c>
      <c r="M21" s="73">
        <f>SUMIF(入力!$AA$9:$AA$10007,CONCATENATE($A21,"_",M$2),入力!$D$9:$D$10007)*-1</f>
        <v>0</v>
      </c>
      <c r="N21" s="73">
        <f>SUMIF(入力!$AA$9:$AA$10007,CONCATENATE($A21,"_",N$2),入力!$D$9:$D$10007)*-1</f>
        <v>0</v>
      </c>
      <c r="O21" s="73">
        <f>SUMIF(入力!$AA$9:$AA$10007,CONCATENATE($A21,"_",O$2),入力!$D$9:$D$10007)*-1</f>
        <v>0</v>
      </c>
      <c r="P21" s="180">
        <f>SUMIF(入力!$AA$9:$AA$10007,CONCATENATE($A21,"_",P$2),入力!$D$9:$D$10007)*-1</f>
        <v>0</v>
      </c>
      <c r="R21" s="184">
        <f>SUMIF(入力!$B$9:$B$10007,A21,入力!$J$9:$J$10007)</f>
        <v>0</v>
      </c>
      <c r="S21" s="74"/>
      <c r="T21" s="73">
        <f t="shared" si="0"/>
        <v>0</v>
      </c>
      <c r="U21" s="180">
        <f t="shared" si="6"/>
        <v>0</v>
      </c>
      <c r="V21" s="190"/>
      <c r="W21" s="177">
        <f t="shared" si="1"/>
        <v>0</v>
      </c>
      <c r="X21" s="183">
        <f t="shared" si="2"/>
        <v>0</v>
      </c>
      <c r="Z21" s="187">
        <f>SUMIF(入力!$B$9:$B$10000,$A21,入力!Q$9:Q$10000)</f>
        <v>0</v>
      </c>
      <c r="AA21" s="72">
        <f>SUMIF(入力!$B$9:$B$10000,$A21,入力!R$9:R$10000)</f>
        <v>0</v>
      </c>
    </row>
    <row r="22" spans="1:27">
      <c r="A22" s="36">
        <f t="shared" si="7"/>
        <v>19</v>
      </c>
      <c r="B22" s="71">
        <f t="shared" si="3"/>
        <v>0</v>
      </c>
      <c r="C22" s="72">
        <f t="shared" si="4"/>
        <v>0</v>
      </c>
      <c r="D22" s="72">
        <f t="shared" si="5"/>
        <v>0</v>
      </c>
      <c r="E22" s="175">
        <f>IF(SUM(B22:D100)=0,0,SUM($D$3:D22))</f>
        <v>0</v>
      </c>
      <c r="G22" s="177">
        <f>SUMIF(入力!$Z$9:$Z$10007,CONCATENATE($A22,"_",G$2),入力!$D$9:$D$10007)</f>
        <v>0</v>
      </c>
      <c r="H22" s="73">
        <f>SUMIF(入力!$Z$9:$Z$10007,CONCATENATE($A22,"_",H$2),入力!$D$9:$D$10007)</f>
        <v>0</v>
      </c>
      <c r="I22" s="180">
        <f>SUMIF(入力!$Z$9:$Z$10007,CONCATENATE($A22,"_",I$2),入力!$D$9:$D$10007)</f>
        <v>0</v>
      </c>
      <c r="K22" s="177">
        <f>SUMIF(入力!$AA$9:$AA$10007,CONCATENATE($A22,"_",K$2),入力!$D$9:$D$10007)*-1</f>
        <v>0</v>
      </c>
      <c r="L22" s="73">
        <f>SUMIF(入力!$AA$9:$AA$10007,CONCATENATE($A22,"_",L$2),入力!$D$9:$D$10007)*-1</f>
        <v>0</v>
      </c>
      <c r="M22" s="73">
        <f>SUMIF(入力!$AA$9:$AA$10007,CONCATENATE($A22,"_",M$2),入力!$D$9:$D$10007)*-1</f>
        <v>0</v>
      </c>
      <c r="N22" s="73">
        <f>SUMIF(入力!$AA$9:$AA$10007,CONCATENATE($A22,"_",N$2),入力!$D$9:$D$10007)*-1</f>
        <v>0</v>
      </c>
      <c r="O22" s="73">
        <f>SUMIF(入力!$AA$9:$AA$10007,CONCATENATE($A22,"_",O$2),入力!$D$9:$D$10007)*-1</f>
        <v>0</v>
      </c>
      <c r="P22" s="180">
        <f>SUMIF(入力!$AA$9:$AA$10007,CONCATENATE($A22,"_",P$2),入力!$D$9:$D$10007)*-1</f>
        <v>0</v>
      </c>
      <c r="R22" s="184">
        <f>SUMIF(入力!$B$9:$B$10007,A22,入力!$J$9:$J$10007)</f>
        <v>0</v>
      </c>
      <c r="S22" s="74"/>
      <c r="T22" s="73">
        <f t="shared" si="0"/>
        <v>0</v>
      </c>
      <c r="U22" s="180">
        <f t="shared" si="6"/>
        <v>0</v>
      </c>
      <c r="V22" s="190"/>
      <c r="W22" s="177">
        <f t="shared" si="1"/>
        <v>0</v>
      </c>
      <c r="X22" s="183">
        <f t="shared" si="2"/>
        <v>0</v>
      </c>
      <c r="Z22" s="187">
        <f>SUMIF(入力!$B$9:$B$10000,$A22,入力!Q$9:Q$10000)</f>
        <v>0</v>
      </c>
      <c r="AA22" s="72">
        <f>SUMIF(入力!$B$9:$B$10000,$A22,入力!R$9:R$10000)</f>
        <v>0</v>
      </c>
    </row>
    <row r="23" spans="1:27">
      <c r="A23" s="36">
        <f t="shared" si="7"/>
        <v>20</v>
      </c>
      <c r="B23" s="71">
        <f t="shared" si="3"/>
        <v>0</v>
      </c>
      <c r="C23" s="72">
        <f t="shared" si="4"/>
        <v>0</v>
      </c>
      <c r="D23" s="72">
        <f t="shared" si="5"/>
        <v>0</v>
      </c>
      <c r="E23" s="175">
        <f>IF(SUM(B23:D101)=0,0,SUM($D$3:D23))</f>
        <v>0</v>
      </c>
      <c r="G23" s="177">
        <f>SUMIF(入力!$Z$9:$Z$10007,CONCATENATE($A23,"_",G$2),入力!$D$9:$D$10007)</f>
        <v>0</v>
      </c>
      <c r="H23" s="73">
        <f>SUMIF(入力!$Z$9:$Z$10007,CONCATENATE($A23,"_",H$2),入力!$D$9:$D$10007)</f>
        <v>0</v>
      </c>
      <c r="I23" s="180">
        <f>SUMIF(入力!$Z$9:$Z$10007,CONCATENATE($A23,"_",I$2),入力!$D$9:$D$10007)</f>
        <v>0</v>
      </c>
      <c r="K23" s="177">
        <f>SUMIF(入力!$AA$9:$AA$10007,CONCATENATE($A23,"_",K$2),入力!$D$9:$D$10007)*-1</f>
        <v>0</v>
      </c>
      <c r="L23" s="73">
        <f>SUMIF(入力!$AA$9:$AA$10007,CONCATENATE($A23,"_",L$2),入力!$D$9:$D$10007)*-1</f>
        <v>0</v>
      </c>
      <c r="M23" s="73">
        <f>SUMIF(入力!$AA$9:$AA$10007,CONCATENATE($A23,"_",M$2),入力!$D$9:$D$10007)*-1</f>
        <v>0</v>
      </c>
      <c r="N23" s="73">
        <f>SUMIF(入力!$AA$9:$AA$10007,CONCATENATE($A23,"_",N$2),入力!$D$9:$D$10007)*-1</f>
        <v>0</v>
      </c>
      <c r="O23" s="73">
        <f>SUMIF(入力!$AA$9:$AA$10007,CONCATENATE($A23,"_",O$2),入力!$D$9:$D$10007)*-1</f>
        <v>0</v>
      </c>
      <c r="P23" s="180">
        <f>SUMIF(入力!$AA$9:$AA$10007,CONCATENATE($A23,"_",P$2),入力!$D$9:$D$10007)*-1</f>
        <v>0</v>
      </c>
      <c r="R23" s="184">
        <f>SUMIF(入力!$B$9:$B$10007,A23,入力!$J$9:$J$10007)</f>
        <v>0</v>
      </c>
      <c r="S23" s="74"/>
      <c r="T23" s="73">
        <f t="shared" si="0"/>
        <v>0</v>
      </c>
      <c r="U23" s="180">
        <f t="shared" si="6"/>
        <v>0</v>
      </c>
      <c r="V23" s="190"/>
      <c r="W23" s="177">
        <f t="shared" si="1"/>
        <v>0</v>
      </c>
      <c r="X23" s="183">
        <f t="shared" si="2"/>
        <v>0</v>
      </c>
      <c r="Z23" s="187">
        <f>SUMIF(入力!$B$9:$B$10000,$A23,入力!Q$9:Q$10000)</f>
        <v>0</v>
      </c>
      <c r="AA23" s="72">
        <f>SUMIF(入力!$B$9:$B$10000,$A23,入力!R$9:R$10000)</f>
        <v>0</v>
      </c>
    </row>
    <row r="24" spans="1:27">
      <c r="A24" s="36">
        <f t="shared" si="7"/>
        <v>21</v>
      </c>
      <c r="B24" s="71">
        <f t="shared" si="3"/>
        <v>0</v>
      </c>
      <c r="C24" s="72">
        <f t="shared" si="4"/>
        <v>0</v>
      </c>
      <c r="D24" s="72">
        <f t="shared" si="5"/>
        <v>0</v>
      </c>
      <c r="E24" s="175">
        <f>IF(SUM(B24:D102)=0,0,SUM($D$3:D24))</f>
        <v>0</v>
      </c>
      <c r="G24" s="177">
        <f>SUMIF(入力!$Z$9:$Z$10007,CONCATENATE($A24,"_",G$2),入力!$D$9:$D$10007)</f>
        <v>0</v>
      </c>
      <c r="H24" s="73">
        <f>SUMIF(入力!$Z$9:$Z$10007,CONCATENATE($A24,"_",H$2),入力!$D$9:$D$10007)</f>
        <v>0</v>
      </c>
      <c r="I24" s="180">
        <f>SUMIF(入力!$Z$9:$Z$10007,CONCATENATE($A24,"_",I$2),入力!$D$9:$D$10007)</f>
        <v>0</v>
      </c>
      <c r="K24" s="177">
        <f>SUMIF(入力!$AA$9:$AA$10007,CONCATENATE($A24,"_",K$2),入力!$D$9:$D$10007)*-1</f>
        <v>0</v>
      </c>
      <c r="L24" s="73">
        <f>SUMIF(入力!$AA$9:$AA$10007,CONCATENATE($A24,"_",L$2),入力!$D$9:$D$10007)*-1</f>
        <v>0</v>
      </c>
      <c r="M24" s="73">
        <f>SUMIF(入力!$AA$9:$AA$10007,CONCATENATE($A24,"_",M$2),入力!$D$9:$D$10007)*-1</f>
        <v>0</v>
      </c>
      <c r="N24" s="73">
        <f>SUMIF(入力!$AA$9:$AA$10007,CONCATENATE($A24,"_",N$2),入力!$D$9:$D$10007)*-1</f>
        <v>0</v>
      </c>
      <c r="O24" s="73">
        <f>SUMIF(入力!$AA$9:$AA$10007,CONCATENATE($A24,"_",O$2),入力!$D$9:$D$10007)*-1</f>
        <v>0</v>
      </c>
      <c r="P24" s="180">
        <f>SUMIF(入力!$AA$9:$AA$10007,CONCATENATE($A24,"_",P$2),入力!$D$9:$D$10007)*-1</f>
        <v>0</v>
      </c>
      <c r="R24" s="184">
        <f>SUMIF(入力!$B$9:$B$10007,A24,入力!$J$9:$J$10007)</f>
        <v>0</v>
      </c>
      <c r="S24" s="74"/>
      <c r="T24" s="73">
        <f t="shared" si="0"/>
        <v>0</v>
      </c>
      <c r="U24" s="180">
        <f t="shared" si="6"/>
        <v>0</v>
      </c>
      <c r="V24" s="190"/>
      <c r="W24" s="177">
        <f t="shared" si="1"/>
        <v>0</v>
      </c>
      <c r="X24" s="183">
        <f t="shared" si="2"/>
        <v>0</v>
      </c>
      <c r="Z24" s="187">
        <f>SUMIF(入力!$B$9:$B$10000,$A24,入力!Q$9:Q$10000)</f>
        <v>0</v>
      </c>
      <c r="AA24" s="72">
        <f>SUMIF(入力!$B$9:$B$10000,$A24,入力!R$9:R$10000)</f>
        <v>0</v>
      </c>
    </row>
    <row r="25" spans="1:27">
      <c r="A25" s="36">
        <f t="shared" si="7"/>
        <v>22</v>
      </c>
      <c r="B25" s="71">
        <f t="shared" si="3"/>
        <v>0</v>
      </c>
      <c r="C25" s="72">
        <f t="shared" si="4"/>
        <v>0</v>
      </c>
      <c r="D25" s="72">
        <f t="shared" si="5"/>
        <v>0</v>
      </c>
      <c r="E25" s="175">
        <f>IF(SUM(B25:D103)=0,0,SUM($D$3:D25))</f>
        <v>0</v>
      </c>
      <c r="G25" s="177">
        <f>SUMIF(入力!$Z$9:$Z$10007,CONCATENATE($A25,"_",G$2),入力!$D$9:$D$10007)</f>
        <v>0</v>
      </c>
      <c r="H25" s="73">
        <f>SUMIF(入力!$Z$9:$Z$10007,CONCATENATE($A25,"_",H$2),入力!$D$9:$D$10007)</f>
        <v>0</v>
      </c>
      <c r="I25" s="180">
        <f>SUMIF(入力!$Z$9:$Z$10007,CONCATENATE($A25,"_",I$2),入力!$D$9:$D$10007)</f>
        <v>0</v>
      </c>
      <c r="K25" s="177">
        <f>SUMIF(入力!$AA$9:$AA$10007,CONCATENATE($A25,"_",K$2),入力!$D$9:$D$10007)*-1</f>
        <v>0</v>
      </c>
      <c r="L25" s="73">
        <f>SUMIF(入力!$AA$9:$AA$10007,CONCATENATE($A25,"_",L$2),入力!$D$9:$D$10007)*-1</f>
        <v>0</v>
      </c>
      <c r="M25" s="73">
        <f>SUMIF(入力!$AA$9:$AA$10007,CONCATENATE($A25,"_",M$2),入力!$D$9:$D$10007)*-1</f>
        <v>0</v>
      </c>
      <c r="N25" s="73">
        <f>SUMIF(入力!$AA$9:$AA$10007,CONCATENATE($A25,"_",N$2),入力!$D$9:$D$10007)*-1</f>
        <v>0</v>
      </c>
      <c r="O25" s="73">
        <f>SUMIF(入力!$AA$9:$AA$10007,CONCATENATE($A25,"_",O$2),入力!$D$9:$D$10007)*-1</f>
        <v>0</v>
      </c>
      <c r="P25" s="180">
        <f>SUMIF(入力!$AA$9:$AA$10007,CONCATENATE($A25,"_",P$2),入力!$D$9:$D$10007)*-1</f>
        <v>0</v>
      </c>
      <c r="R25" s="184">
        <f>SUMIF(入力!$B$9:$B$10007,A25,入力!$J$9:$J$10007)</f>
        <v>0</v>
      </c>
      <c r="S25" s="74"/>
      <c r="T25" s="73">
        <f t="shared" si="0"/>
        <v>0</v>
      </c>
      <c r="U25" s="180">
        <f t="shared" si="6"/>
        <v>0</v>
      </c>
      <c r="V25" s="190"/>
      <c r="W25" s="177">
        <f t="shared" si="1"/>
        <v>0</v>
      </c>
      <c r="X25" s="183">
        <f t="shared" si="2"/>
        <v>0</v>
      </c>
      <c r="Z25" s="187">
        <f>SUMIF(入力!$B$9:$B$10000,$A25,入力!Q$9:Q$10000)</f>
        <v>0</v>
      </c>
      <c r="AA25" s="72">
        <f>SUMIF(入力!$B$9:$B$10000,$A25,入力!R$9:R$10000)</f>
        <v>0</v>
      </c>
    </row>
    <row r="26" spans="1:27">
      <c r="A26" s="36">
        <f t="shared" si="7"/>
        <v>23</v>
      </c>
      <c r="B26" s="71">
        <f t="shared" si="3"/>
        <v>0</v>
      </c>
      <c r="C26" s="72">
        <f t="shared" si="4"/>
        <v>0</v>
      </c>
      <c r="D26" s="72">
        <f t="shared" si="5"/>
        <v>0</v>
      </c>
      <c r="E26" s="175">
        <f>IF(SUM(B26:D104)=0,0,SUM($D$3:D26))</f>
        <v>0</v>
      </c>
      <c r="G26" s="177">
        <f>SUMIF(入力!$Z$9:$Z$10007,CONCATENATE($A26,"_",G$2),入力!$D$9:$D$10007)</f>
        <v>0</v>
      </c>
      <c r="H26" s="73">
        <f>SUMIF(入力!$Z$9:$Z$10007,CONCATENATE($A26,"_",H$2),入力!$D$9:$D$10007)</f>
        <v>0</v>
      </c>
      <c r="I26" s="180">
        <f>SUMIF(入力!$Z$9:$Z$10007,CONCATENATE($A26,"_",I$2),入力!$D$9:$D$10007)</f>
        <v>0</v>
      </c>
      <c r="K26" s="177">
        <f>SUMIF(入力!$AA$9:$AA$10007,CONCATENATE($A26,"_",K$2),入力!$D$9:$D$10007)*-1</f>
        <v>0</v>
      </c>
      <c r="L26" s="73">
        <f>SUMIF(入力!$AA$9:$AA$10007,CONCATENATE($A26,"_",L$2),入力!$D$9:$D$10007)*-1</f>
        <v>0</v>
      </c>
      <c r="M26" s="73">
        <f>SUMIF(入力!$AA$9:$AA$10007,CONCATENATE($A26,"_",M$2),入力!$D$9:$D$10007)*-1</f>
        <v>0</v>
      </c>
      <c r="N26" s="73">
        <f>SUMIF(入力!$AA$9:$AA$10007,CONCATENATE($A26,"_",N$2),入力!$D$9:$D$10007)*-1</f>
        <v>0</v>
      </c>
      <c r="O26" s="73">
        <f>SUMIF(入力!$AA$9:$AA$10007,CONCATENATE($A26,"_",O$2),入力!$D$9:$D$10007)*-1</f>
        <v>0</v>
      </c>
      <c r="P26" s="180">
        <f>SUMIF(入力!$AA$9:$AA$10007,CONCATENATE($A26,"_",P$2),入力!$D$9:$D$10007)*-1</f>
        <v>0</v>
      </c>
      <c r="R26" s="184">
        <f>SUMIF(入力!$B$9:$B$10007,A26,入力!$J$9:$J$10007)</f>
        <v>0</v>
      </c>
      <c r="S26" s="74"/>
      <c r="T26" s="73">
        <f t="shared" si="0"/>
        <v>0</v>
      </c>
      <c r="U26" s="180">
        <f t="shared" si="6"/>
        <v>0</v>
      </c>
      <c r="V26" s="190"/>
      <c r="W26" s="177">
        <f t="shared" si="1"/>
        <v>0</v>
      </c>
      <c r="X26" s="183">
        <f t="shared" si="2"/>
        <v>0</v>
      </c>
      <c r="Z26" s="187">
        <f>SUMIF(入力!$B$9:$B$10000,$A26,入力!Q$9:Q$10000)</f>
        <v>0</v>
      </c>
      <c r="AA26" s="72">
        <f>SUMIF(入力!$B$9:$B$10000,$A26,入力!R$9:R$10000)</f>
        <v>0</v>
      </c>
    </row>
    <row r="27" spans="1:27">
      <c r="A27" s="36">
        <f t="shared" si="7"/>
        <v>24</v>
      </c>
      <c r="B27" s="71">
        <f t="shared" si="3"/>
        <v>0</v>
      </c>
      <c r="C27" s="72">
        <f t="shared" si="4"/>
        <v>0</v>
      </c>
      <c r="D27" s="72">
        <f t="shared" si="5"/>
        <v>0</v>
      </c>
      <c r="E27" s="175">
        <f>IF(SUM(B27:D105)=0,0,SUM($D$3:D27))</f>
        <v>0</v>
      </c>
      <c r="G27" s="177">
        <f>SUMIF(入力!$Z$9:$Z$10007,CONCATENATE($A27,"_",G$2),入力!$D$9:$D$10007)</f>
        <v>0</v>
      </c>
      <c r="H27" s="73">
        <f>SUMIF(入力!$Z$9:$Z$10007,CONCATENATE($A27,"_",H$2),入力!$D$9:$D$10007)</f>
        <v>0</v>
      </c>
      <c r="I27" s="180">
        <f>SUMIF(入力!$Z$9:$Z$10007,CONCATENATE($A27,"_",I$2),入力!$D$9:$D$10007)</f>
        <v>0</v>
      </c>
      <c r="K27" s="177">
        <f>SUMIF(入力!$AA$9:$AA$10007,CONCATENATE($A27,"_",K$2),入力!$D$9:$D$10007)*-1</f>
        <v>0</v>
      </c>
      <c r="L27" s="73">
        <f>SUMIF(入力!$AA$9:$AA$10007,CONCATENATE($A27,"_",L$2),入力!$D$9:$D$10007)*-1</f>
        <v>0</v>
      </c>
      <c r="M27" s="73">
        <f>SUMIF(入力!$AA$9:$AA$10007,CONCATENATE($A27,"_",M$2),入力!$D$9:$D$10007)*-1</f>
        <v>0</v>
      </c>
      <c r="N27" s="73">
        <f>SUMIF(入力!$AA$9:$AA$10007,CONCATENATE($A27,"_",N$2),入力!$D$9:$D$10007)*-1</f>
        <v>0</v>
      </c>
      <c r="O27" s="73">
        <f>SUMIF(入力!$AA$9:$AA$10007,CONCATENATE($A27,"_",O$2),入力!$D$9:$D$10007)*-1</f>
        <v>0</v>
      </c>
      <c r="P27" s="180">
        <f>SUMIF(入力!$AA$9:$AA$10007,CONCATENATE($A27,"_",P$2),入力!$D$9:$D$10007)*-1</f>
        <v>0</v>
      </c>
      <c r="R27" s="184">
        <f>SUMIF(入力!$B$9:$B$10007,A27,入力!$J$9:$J$10007)</f>
        <v>0</v>
      </c>
      <c r="S27" s="74"/>
      <c r="T27" s="73">
        <f t="shared" si="0"/>
        <v>0</v>
      </c>
      <c r="U27" s="180">
        <f t="shared" si="6"/>
        <v>0</v>
      </c>
      <c r="V27" s="190"/>
      <c r="W27" s="177">
        <f t="shared" si="1"/>
        <v>0</v>
      </c>
      <c r="X27" s="183">
        <f t="shared" si="2"/>
        <v>0</v>
      </c>
      <c r="Z27" s="187">
        <f>SUMIF(入力!$B$9:$B$10000,$A27,入力!Q$9:Q$10000)</f>
        <v>0</v>
      </c>
      <c r="AA27" s="72">
        <f>SUMIF(入力!$B$9:$B$10000,$A27,入力!R$9:R$10000)</f>
        <v>0</v>
      </c>
    </row>
    <row r="28" spans="1:27">
      <c r="A28" s="36">
        <f t="shared" si="7"/>
        <v>25</v>
      </c>
      <c r="B28" s="71">
        <f t="shared" si="3"/>
        <v>0</v>
      </c>
      <c r="C28" s="72">
        <f t="shared" si="4"/>
        <v>0</v>
      </c>
      <c r="D28" s="72">
        <f t="shared" si="5"/>
        <v>0</v>
      </c>
      <c r="E28" s="175">
        <f>IF(SUM(B28:D106)=0,0,SUM($D$3:D28))</f>
        <v>0</v>
      </c>
      <c r="G28" s="177">
        <f>SUMIF(入力!$Z$9:$Z$10007,CONCATENATE($A28,"_",G$2),入力!$D$9:$D$10007)</f>
        <v>0</v>
      </c>
      <c r="H28" s="73">
        <f>SUMIF(入力!$Z$9:$Z$10007,CONCATENATE($A28,"_",H$2),入力!$D$9:$D$10007)</f>
        <v>0</v>
      </c>
      <c r="I28" s="180">
        <f>SUMIF(入力!$Z$9:$Z$10007,CONCATENATE($A28,"_",I$2),入力!$D$9:$D$10007)</f>
        <v>0</v>
      </c>
      <c r="K28" s="177">
        <f>SUMIF(入力!$AA$9:$AA$10007,CONCATENATE($A28,"_",K$2),入力!$D$9:$D$10007)*-1</f>
        <v>0</v>
      </c>
      <c r="L28" s="73">
        <f>SUMIF(入力!$AA$9:$AA$10007,CONCATENATE($A28,"_",L$2),入力!$D$9:$D$10007)*-1</f>
        <v>0</v>
      </c>
      <c r="M28" s="73">
        <f>SUMIF(入力!$AA$9:$AA$10007,CONCATENATE($A28,"_",M$2),入力!$D$9:$D$10007)*-1</f>
        <v>0</v>
      </c>
      <c r="N28" s="73">
        <f>SUMIF(入力!$AA$9:$AA$10007,CONCATENATE($A28,"_",N$2),入力!$D$9:$D$10007)*-1</f>
        <v>0</v>
      </c>
      <c r="O28" s="73">
        <f>SUMIF(入力!$AA$9:$AA$10007,CONCATENATE($A28,"_",O$2),入力!$D$9:$D$10007)*-1</f>
        <v>0</v>
      </c>
      <c r="P28" s="180">
        <f>SUMIF(入力!$AA$9:$AA$10007,CONCATENATE($A28,"_",P$2),入力!$D$9:$D$10007)*-1</f>
        <v>0</v>
      </c>
      <c r="R28" s="184">
        <f>SUMIF(入力!$B$9:$B$10007,A28,入力!$J$9:$J$10007)</f>
        <v>0</v>
      </c>
      <c r="S28" s="74"/>
      <c r="T28" s="73">
        <f t="shared" si="0"/>
        <v>0</v>
      </c>
      <c r="U28" s="180">
        <f t="shared" si="6"/>
        <v>0</v>
      </c>
      <c r="V28" s="190"/>
      <c r="W28" s="177">
        <f t="shared" si="1"/>
        <v>0</v>
      </c>
      <c r="X28" s="183">
        <f t="shared" si="2"/>
        <v>0</v>
      </c>
      <c r="Z28" s="187">
        <f>SUMIF(入力!$B$9:$B$10000,$A28,入力!Q$9:Q$10000)</f>
        <v>0</v>
      </c>
      <c r="AA28" s="72">
        <f>SUMIF(入力!$B$9:$B$10000,$A28,入力!R$9:R$10000)</f>
        <v>0</v>
      </c>
    </row>
    <row r="29" spans="1:27">
      <c r="A29" s="36">
        <f t="shared" si="7"/>
        <v>26</v>
      </c>
      <c r="B29" s="71">
        <f t="shared" si="3"/>
        <v>0</v>
      </c>
      <c r="C29" s="72">
        <f t="shared" si="4"/>
        <v>0</v>
      </c>
      <c r="D29" s="72">
        <f t="shared" si="5"/>
        <v>0</v>
      </c>
      <c r="E29" s="175">
        <f>IF(SUM(B29:D107)=0,0,SUM($D$3:D29))</f>
        <v>0</v>
      </c>
      <c r="G29" s="177">
        <f>SUMIF(入力!$Z$9:$Z$10007,CONCATENATE($A29,"_",G$2),入力!$D$9:$D$10007)</f>
        <v>0</v>
      </c>
      <c r="H29" s="73">
        <f>SUMIF(入力!$Z$9:$Z$10007,CONCATENATE($A29,"_",H$2),入力!$D$9:$D$10007)</f>
        <v>0</v>
      </c>
      <c r="I29" s="180">
        <f>SUMIF(入力!$Z$9:$Z$10007,CONCATENATE($A29,"_",I$2),入力!$D$9:$D$10007)</f>
        <v>0</v>
      </c>
      <c r="K29" s="177">
        <f>SUMIF(入力!$AA$9:$AA$10007,CONCATENATE($A29,"_",K$2),入力!$D$9:$D$10007)*-1</f>
        <v>0</v>
      </c>
      <c r="L29" s="73">
        <f>SUMIF(入力!$AA$9:$AA$10007,CONCATENATE($A29,"_",L$2),入力!$D$9:$D$10007)*-1</f>
        <v>0</v>
      </c>
      <c r="M29" s="73">
        <f>SUMIF(入力!$AA$9:$AA$10007,CONCATENATE($A29,"_",M$2),入力!$D$9:$D$10007)*-1</f>
        <v>0</v>
      </c>
      <c r="N29" s="73">
        <f>SUMIF(入力!$AA$9:$AA$10007,CONCATENATE($A29,"_",N$2),入力!$D$9:$D$10007)*-1</f>
        <v>0</v>
      </c>
      <c r="O29" s="73">
        <f>SUMIF(入力!$AA$9:$AA$10007,CONCATENATE($A29,"_",O$2),入力!$D$9:$D$10007)*-1</f>
        <v>0</v>
      </c>
      <c r="P29" s="180">
        <f>SUMIF(入力!$AA$9:$AA$10007,CONCATENATE($A29,"_",P$2),入力!$D$9:$D$10007)*-1</f>
        <v>0</v>
      </c>
      <c r="R29" s="184">
        <f>SUMIF(入力!$B$9:$B$10007,A29,入力!$J$9:$J$10007)</f>
        <v>0</v>
      </c>
      <c r="S29" s="74"/>
      <c r="T29" s="73">
        <f t="shared" si="0"/>
        <v>0</v>
      </c>
      <c r="U29" s="180">
        <f t="shared" si="6"/>
        <v>0</v>
      </c>
      <c r="V29" s="190"/>
      <c r="W29" s="177">
        <f t="shared" si="1"/>
        <v>0</v>
      </c>
      <c r="X29" s="183">
        <f t="shared" si="2"/>
        <v>0</v>
      </c>
      <c r="Z29" s="187">
        <f>SUMIF(入力!$B$9:$B$10000,$A29,入力!Q$9:Q$10000)</f>
        <v>0</v>
      </c>
      <c r="AA29" s="72">
        <f>SUMIF(入力!$B$9:$B$10000,$A29,入力!R$9:R$10000)</f>
        <v>0</v>
      </c>
    </row>
    <row r="30" spans="1:27">
      <c r="A30" s="36">
        <f t="shared" si="7"/>
        <v>27</v>
      </c>
      <c r="B30" s="71">
        <f t="shared" si="3"/>
        <v>0</v>
      </c>
      <c r="C30" s="72">
        <f t="shared" si="4"/>
        <v>0</v>
      </c>
      <c r="D30" s="72">
        <f t="shared" si="5"/>
        <v>0</v>
      </c>
      <c r="E30" s="175">
        <f>IF(SUM(B30:D108)=0,0,SUM($D$3:D30))</f>
        <v>0</v>
      </c>
      <c r="G30" s="177">
        <f>SUMIF(入力!$Z$9:$Z$10007,CONCATENATE($A30,"_",G$2),入力!$D$9:$D$10007)</f>
        <v>0</v>
      </c>
      <c r="H30" s="73">
        <f>SUMIF(入力!$Z$9:$Z$10007,CONCATENATE($A30,"_",H$2),入力!$D$9:$D$10007)</f>
        <v>0</v>
      </c>
      <c r="I30" s="180">
        <f>SUMIF(入力!$Z$9:$Z$10007,CONCATENATE($A30,"_",I$2),入力!$D$9:$D$10007)</f>
        <v>0</v>
      </c>
      <c r="K30" s="177">
        <f>SUMIF(入力!$AA$9:$AA$10007,CONCATENATE($A30,"_",K$2),入力!$D$9:$D$10007)*-1</f>
        <v>0</v>
      </c>
      <c r="L30" s="73">
        <f>SUMIF(入力!$AA$9:$AA$10007,CONCATENATE($A30,"_",L$2),入力!$D$9:$D$10007)*-1</f>
        <v>0</v>
      </c>
      <c r="M30" s="73">
        <f>SUMIF(入力!$AA$9:$AA$10007,CONCATENATE($A30,"_",M$2),入力!$D$9:$D$10007)*-1</f>
        <v>0</v>
      </c>
      <c r="N30" s="73">
        <f>SUMIF(入力!$AA$9:$AA$10007,CONCATENATE($A30,"_",N$2),入力!$D$9:$D$10007)*-1</f>
        <v>0</v>
      </c>
      <c r="O30" s="73">
        <f>SUMIF(入力!$AA$9:$AA$10007,CONCATENATE($A30,"_",O$2),入力!$D$9:$D$10007)*-1</f>
        <v>0</v>
      </c>
      <c r="P30" s="180">
        <f>SUMIF(入力!$AA$9:$AA$10007,CONCATENATE($A30,"_",P$2),入力!$D$9:$D$10007)*-1</f>
        <v>0</v>
      </c>
      <c r="R30" s="184">
        <f>SUMIF(入力!$B$9:$B$10007,A30,入力!$J$9:$J$10007)</f>
        <v>0</v>
      </c>
      <c r="S30" s="74"/>
      <c r="T30" s="73">
        <f t="shared" si="0"/>
        <v>0</v>
      </c>
      <c r="U30" s="180">
        <f t="shared" si="6"/>
        <v>0</v>
      </c>
      <c r="V30" s="190"/>
      <c r="W30" s="177">
        <f t="shared" si="1"/>
        <v>0</v>
      </c>
      <c r="X30" s="183">
        <f t="shared" si="2"/>
        <v>0</v>
      </c>
      <c r="Z30" s="187">
        <f>SUMIF(入力!$B$9:$B$10000,$A30,入力!Q$9:Q$10000)</f>
        <v>0</v>
      </c>
      <c r="AA30" s="72">
        <f>SUMIF(入力!$B$9:$B$10000,$A30,入力!R$9:R$10000)</f>
        <v>0</v>
      </c>
    </row>
    <row r="31" spans="1:27">
      <c r="A31" s="36">
        <f t="shared" si="7"/>
        <v>28</v>
      </c>
      <c r="B31" s="71">
        <f t="shared" si="3"/>
        <v>0</v>
      </c>
      <c r="C31" s="72">
        <f t="shared" si="4"/>
        <v>0</v>
      </c>
      <c r="D31" s="72">
        <f t="shared" si="5"/>
        <v>0</v>
      </c>
      <c r="E31" s="175">
        <f>IF(SUM(B31:D109)=0,0,SUM($D$3:D31))</f>
        <v>0</v>
      </c>
      <c r="G31" s="177">
        <f>SUMIF(入力!$Z$9:$Z$10007,CONCATENATE($A31,"_",G$2),入力!$D$9:$D$10007)</f>
        <v>0</v>
      </c>
      <c r="H31" s="73">
        <f>SUMIF(入力!$Z$9:$Z$10007,CONCATENATE($A31,"_",H$2),入力!$D$9:$D$10007)</f>
        <v>0</v>
      </c>
      <c r="I31" s="180">
        <f>SUMIF(入力!$Z$9:$Z$10007,CONCATENATE($A31,"_",I$2),入力!$D$9:$D$10007)</f>
        <v>0</v>
      </c>
      <c r="K31" s="177">
        <f>SUMIF(入力!$AA$9:$AA$10007,CONCATENATE($A31,"_",K$2),入力!$D$9:$D$10007)*-1</f>
        <v>0</v>
      </c>
      <c r="L31" s="73">
        <f>SUMIF(入力!$AA$9:$AA$10007,CONCATENATE($A31,"_",L$2),入力!$D$9:$D$10007)*-1</f>
        <v>0</v>
      </c>
      <c r="M31" s="73">
        <f>SUMIF(入力!$AA$9:$AA$10007,CONCATENATE($A31,"_",M$2),入力!$D$9:$D$10007)*-1</f>
        <v>0</v>
      </c>
      <c r="N31" s="73">
        <f>SUMIF(入力!$AA$9:$AA$10007,CONCATENATE($A31,"_",N$2),入力!$D$9:$D$10007)*-1</f>
        <v>0</v>
      </c>
      <c r="O31" s="73">
        <f>SUMIF(入力!$AA$9:$AA$10007,CONCATENATE($A31,"_",O$2),入力!$D$9:$D$10007)*-1</f>
        <v>0</v>
      </c>
      <c r="P31" s="180">
        <f>SUMIF(入力!$AA$9:$AA$10007,CONCATENATE($A31,"_",P$2),入力!$D$9:$D$10007)*-1</f>
        <v>0</v>
      </c>
      <c r="R31" s="184">
        <f>SUMIF(入力!$B$9:$B$10007,A31,入力!$J$9:$J$10007)</f>
        <v>0</v>
      </c>
      <c r="S31" s="74"/>
      <c r="T31" s="73">
        <f t="shared" si="0"/>
        <v>0</v>
      </c>
      <c r="U31" s="180">
        <f t="shared" si="6"/>
        <v>0</v>
      </c>
      <c r="V31" s="190"/>
      <c r="W31" s="177">
        <f t="shared" si="1"/>
        <v>0</v>
      </c>
      <c r="X31" s="183">
        <f t="shared" si="2"/>
        <v>0</v>
      </c>
      <c r="Z31" s="187">
        <f>SUMIF(入力!$B$9:$B$10000,$A31,入力!Q$9:Q$10000)</f>
        <v>0</v>
      </c>
      <c r="AA31" s="72">
        <f>SUMIF(入力!$B$9:$B$10000,$A31,入力!R$9:R$10000)</f>
        <v>0</v>
      </c>
    </row>
    <row r="32" spans="1:27">
      <c r="A32" s="36">
        <f t="shared" si="7"/>
        <v>29</v>
      </c>
      <c r="B32" s="71">
        <f t="shared" si="3"/>
        <v>0</v>
      </c>
      <c r="C32" s="72">
        <f t="shared" si="4"/>
        <v>0</v>
      </c>
      <c r="D32" s="72">
        <f t="shared" si="5"/>
        <v>0</v>
      </c>
      <c r="E32" s="175">
        <f>IF(SUM(B32:D110)=0,0,SUM($D$3:D32))</f>
        <v>0</v>
      </c>
      <c r="G32" s="177">
        <f>SUMIF(入力!$Z$9:$Z$10007,CONCATENATE($A32,"_",G$2),入力!$D$9:$D$10007)</f>
        <v>0</v>
      </c>
      <c r="H32" s="73">
        <f>SUMIF(入力!$Z$9:$Z$10007,CONCATENATE($A32,"_",H$2),入力!$D$9:$D$10007)</f>
        <v>0</v>
      </c>
      <c r="I32" s="180">
        <f>SUMIF(入力!$Z$9:$Z$10007,CONCATENATE($A32,"_",I$2),入力!$D$9:$D$10007)</f>
        <v>0</v>
      </c>
      <c r="K32" s="177">
        <f>SUMIF(入力!$AA$9:$AA$10007,CONCATENATE($A32,"_",K$2),入力!$D$9:$D$10007)*-1</f>
        <v>0</v>
      </c>
      <c r="L32" s="73">
        <f>SUMIF(入力!$AA$9:$AA$10007,CONCATENATE($A32,"_",L$2),入力!$D$9:$D$10007)*-1</f>
        <v>0</v>
      </c>
      <c r="M32" s="73">
        <f>SUMIF(入力!$AA$9:$AA$10007,CONCATENATE($A32,"_",M$2),入力!$D$9:$D$10007)*-1</f>
        <v>0</v>
      </c>
      <c r="N32" s="73">
        <f>SUMIF(入力!$AA$9:$AA$10007,CONCATENATE($A32,"_",N$2),入力!$D$9:$D$10007)*-1</f>
        <v>0</v>
      </c>
      <c r="O32" s="73">
        <f>SUMIF(入力!$AA$9:$AA$10007,CONCATENATE($A32,"_",O$2),入力!$D$9:$D$10007)*-1</f>
        <v>0</v>
      </c>
      <c r="P32" s="180">
        <f>SUMIF(入力!$AA$9:$AA$10007,CONCATENATE($A32,"_",P$2),入力!$D$9:$D$10007)*-1</f>
        <v>0</v>
      </c>
      <c r="R32" s="184">
        <f>SUMIF(入力!$B$9:$B$10007,A32,入力!$J$9:$J$10007)</f>
        <v>0</v>
      </c>
      <c r="S32" s="74"/>
      <c r="T32" s="73">
        <f t="shared" si="0"/>
        <v>0</v>
      </c>
      <c r="U32" s="180">
        <f t="shared" si="6"/>
        <v>0</v>
      </c>
      <c r="V32" s="190"/>
      <c r="W32" s="177">
        <f t="shared" si="1"/>
        <v>0</v>
      </c>
      <c r="X32" s="183">
        <f t="shared" si="2"/>
        <v>0</v>
      </c>
      <c r="Z32" s="187">
        <f>SUMIF(入力!$B$9:$B$10000,$A32,入力!Q$9:Q$10000)</f>
        <v>0</v>
      </c>
      <c r="AA32" s="72">
        <f>SUMIF(入力!$B$9:$B$10000,$A32,入力!R$9:R$10000)</f>
        <v>0</v>
      </c>
    </row>
    <row r="33" spans="1:27">
      <c r="A33" s="36">
        <f t="shared" si="7"/>
        <v>30</v>
      </c>
      <c r="B33" s="71">
        <f t="shared" si="3"/>
        <v>0</v>
      </c>
      <c r="C33" s="72">
        <f t="shared" si="4"/>
        <v>0</v>
      </c>
      <c r="D33" s="72">
        <f t="shared" si="5"/>
        <v>0</v>
      </c>
      <c r="E33" s="175">
        <f>IF(SUM(B33:D111)=0,0,SUM($D$3:D33))</f>
        <v>0</v>
      </c>
      <c r="G33" s="177">
        <f>SUMIF(入力!$Z$9:$Z$10007,CONCATENATE($A33,"_",G$2),入力!$D$9:$D$10007)</f>
        <v>0</v>
      </c>
      <c r="H33" s="73">
        <f>SUMIF(入力!$Z$9:$Z$10007,CONCATENATE($A33,"_",H$2),入力!$D$9:$D$10007)</f>
        <v>0</v>
      </c>
      <c r="I33" s="180">
        <f>SUMIF(入力!$Z$9:$Z$10007,CONCATENATE($A33,"_",I$2),入力!$D$9:$D$10007)</f>
        <v>0</v>
      </c>
      <c r="K33" s="177">
        <f>SUMIF(入力!$AA$9:$AA$10007,CONCATENATE($A33,"_",K$2),入力!$D$9:$D$10007)*-1</f>
        <v>0</v>
      </c>
      <c r="L33" s="73">
        <f>SUMIF(入力!$AA$9:$AA$10007,CONCATENATE($A33,"_",L$2),入力!$D$9:$D$10007)*-1</f>
        <v>0</v>
      </c>
      <c r="M33" s="73">
        <f>SUMIF(入力!$AA$9:$AA$10007,CONCATENATE($A33,"_",M$2),入力!$D$9:$D$10007)*-1</f>
        <v>0</v>
      </c>
      <c r="N33" s="73">
        <f>SUMIF(入力!$AA$9:$AA$10007,CONCATENATE($A33,"_",N$2),入力!$D$9:$D$10007)*-1</f>
        <v>0</v>
      </c>
      <c r="O33" s="73">
        <f>SUMIF(入力!$AA$9:$AA$10007,CONCATENATE($A33,"_",O$2),入力!$D$9:$D$10007)*-1</f>
        <v>0</v>
      </c>
      <c r="P33" s="180">
        <f>SUMIF(入力!$AA$9:$AA$10007,CONCATENATE($A33,"_",P$2),入力!$D$9:$D$10007)*-1</f>
        <v>0</v>
      </c>
      <c r="R33" s="184">
        <f>SUMIF(入力!$B$9:$B$10007,A33,入力!$J$9:$J$10007)</f>
        <v>0</v>
      </c>
      <c r="S33" s="74"/>
      <c r="T33" s="73">
        <f t="shared" si="0"/>
        <v>0</v>
      </c>
      <c r="U33" s="180">
        <f t="shared" si="6"/>
        <v>0</v>
      </c>
      <c r="V33" s="190"/>
      <c r="W33" s="177">
        <f t="shared" si="1"/>
        <v>0</v>
      </c>
      <c r="X33" s="183">
        <f t="shared" si="2"/>
        <v>0</v>
      </c>
      <c r="Z33" s="187">
        <f>SUMIF(入力!$B$9:$B$10000,$A33,入力!Q$9:Q$10000)</f>
        <v>0</v>
      </c>
      <c r="AA33" s="72">
        <f>SUMIF(入力!$B$9:$B$10000,$A33,入力!R$9:R$10000)</f>
        <v>0</v>
      </c>
    </row>
    <row r="34" spans="1:27">
      <c r="A34" s="36">
        <f t="shared" si="7"/>
        <v>31</v>
      </c>
      <c r="B34" s="71">
        <f t="shared" si="3"/>
        <v>0</v>
      </c>
      <c r="C34" s="72">
        <f t="shared" si="4"/>
        <v>0</v>
      </c>
      <c r="D34" s="72">
        <f t="shared" si="5"/>
        <v>0</v>
      </c>
      <c r="E34" s="175">
        <f>IF(SUM(B34:D112)=0,0,SUM($D$3:D34))</f>
        <v>0</v>
      </c>
      <c r="G34" s="177">
        <f>SUMIF(入力!$Z$9:$Z$10007,CONCATENATE($A34,"_",G$2),入力!$D$9:$D$10007)</f>
        <v>0</v>
      </c>
      <c r="H34" s="73">
        <f>SUMIF(入力!$Z$9:$Z$10007,CONCATENATE($A34,"_",H$2),入力!$D$9:$D$10007)</f>
        <v>0</v>
      </c>
      <c r="I34" s="180">
        <f>SUMIF(入力!$Z$9:$Z$10007,CONCATENATE($A34,"_",I$2),入力!$D$9:$D$10007)</f>
        <v>0</v>
      </c>
      <c r="K34" s="177">
        <f>SUMIF(入力!$AA$9:$AA$10007,CONCATENATE($A34,"_",K$2),入力!$D$9:$D$10007)*-1</f>
        <v>0</v>
      </c>
      <c r="L34" s="73">
        <f>SUMIF(入力!$AA$9:$AA$10007,CONCATENATE($A34,"_",L$2),入力!$D$9:$D$10007)*-1</f>
        <v>0</v>
      </c>
      <c r="M34" s="73">
        <f>SUMIF(入力!$AA$9:$AA$10007,CONCATENATE($A34,"_",M$2),入力!$D$9:$D$10007)*-1</f>
        <v>0</v>
      </c>
      <c r="N34" s="73">
        <f>SUMIF(入力!$AA$9:$AA$10007,CONCATENATE($A34,"_",N$2),入力!$D$9:$D$10007)*-1</f>
        <v>0</v>
      </c>
      <c r="O34" s="73">
        <f>SUMIF(入力!$AA$9:$AA$10007,CONCATENATE($A34,"_",O$2),入力!$D$9:$D$10007)*-1</f>
        <v>0</v>
      </c>
      <c r="P34" s="180">
        <f>SUMIF(入力!$AA$9:$AA$10007,CONCATENATE($A34,"_",P$2),入力!$D$9:$D$10007)*-1</f>
        <v>0</v>
      </c>
      <c r="R34" s="184">
        <f>SUMIF(入力!$B$9:$B$10007,A34,入力!$J$9:$J$10007)</f>
        <v>0</v>
      </c>
      <c r="S34" s="74"/>
      <c r="T34" s="73">
        <f t="shared" si="0"/>
        <v>0</v>
      </c>
      <c r="U34" s="180">
        <f t="shared" si="6"/>
        <v>0</v>
      </c>
      <c r="V34" s="190"/>
      <c r="W34" s="177">
        <f t="shared" si="1"/>
        <v>0</v>
      </c>
      <c r="X34" s="183">
        <f t="shared" si="2"/>
        <v>0</v>
      </c>
      <c r="Z34" s="187">
        <f>SUMIF(入力!$B$9:$B$10000,$A34,入力!Q$9:Q$10000)</f>
        <v>0</v>
      </c>
      <c r="AA34" s="72">
        <f>SUMIF(入力!$B$9:$B$10000,$A34,入力!R$9:R$10000)</f>
        <v>0</v>
      </c>
    </row>
    <row r="35" spans="1:27">
      <c r="A35" s="36">
        <f t="shared" si="7"/>
        <v>32</v>
      </c>
      <c r="B35" s="71">
        <f t="shared" si="3"/>
        <v>0</v>
      </c>
      <c r="C35" s="72">
        <f t="shared" si="4"/>
        <v>0</v>
      </c>
      <c r="D35" s="72">
        <f t="shared" si="5"/>
        <v>0</v>
      </c>
      <c r="E35" s="175">
        <f>IF(SUM(B35:D113)=0,0,SUM($D$3:D35))</f>
        <v>0</v>
      </c>
      <c r="G35" s="177">
        <f>SUMIF(入力!$Z$9:$Z$10007,CONCATENATE($A35,"_",G$2),入力!$D$9:$D$10007)</f>
        <v>0</v>
      </c>
      <c r="H35" s="73">
        <f>SUMIF(入力!$Z$9:$Z$10007,CONCATENATE($A35,"_",H$2),入力!$D$9:$D$10007)</f>
        <v>0</v>
      </c>
      <c r="I35" s="180">
        <f>SUMIF(入力!$Z$9:$Z$10007,CONCATENATE($A35,"_",I$2),入力!$D$9:$D$10007)</f>
        <v>0</v>
      </c>
      <c r="K35" s="177">
        <f>SUMIF(入力!$AA$9:$AA$10007,CONCATENATE($A35,"_",K$2),入力!$D$9:$D$10007)*-1</f>
        <v>0</v>
      </c>
      <c r="L35" s="73">
        <f>SUMIF(入力!$AA$9:$AA$10007,CONCATENATE($A35,"_",L$2),入力!$D$9:$D$10007)*-1</f>
        <v>0</v>
      </c>
      <c r="M35" s="73">
        <f>SUMIF(入力!$AA$9:$AA$10007,CONCATENATE($A35,"_",M$2),入力!$D$9:$D$10007)*-1</f>
        <v>0</v>
      </c>
      <c r="N35" s="73">
        <f>SUMIF(入力!$AA$9:$AA$10007,CONCATENATE($A35,"_",N$2),入力!$D$9:$D$10007)*-1</f>
        <v>0</v>
      </c>
      <c r="O35" s="73">
        <f>SUMIF(入力!$AA$9:$AA$10007,CONCATENATE($A35,"_",O$2),入力!$D$9:$D$10007)*-1</f>
        <v>0</v>
      </c>
      <c r="P35" s="180">
        <f>SUMIF(入力!$AA$9:$AA$10007,CONCATENATE($A35,"_",P$2),入力!$D$9:$D$10007)*-1</f>
        <v>0</v>
      </c>
      <c r="R35" s="184">
        <f>SUMIF(入力!$B$9:$B$10007,A35,入力!$J$9:$J$10007)</f>
        <v>0</v>
      </c>
      <c r="S35" s="74"/>
      <c r="T35" s="73">
        <f t="shared" si="0"/>
        <v>0</v>
      </c>
      <c r="U35" s="180">
        <f t="shared" si="6"/>
        <v>0</v>
      </c>
      <c r="V35" s="190"/>
      <c r="W35" s="177">
        <f t="shared" ref="W35:W66" si="8">IFERROR(ROUND(-E35/T35,0),0)</f>
        <v>0</v>
      </c>
      <c r="X35" s="183">
        <f t="shared" ref="X35:X66" si="9">IF(W35=0,0,A35+W35)</f>
        <v>0</v>
      </c>
      <c r="Z35" s="187">
        <f>SUMIF(入力!$B$9:$B$10000,$A35,入力!Q$9:Q$10000)</f>
        <v>0</v>
      </c>
      <c r="AA35" s="72">
        <f>SUMIF(入力!$B$9:$B$10000,$A35,入力!R$9:R$10000)</f>
        <v>0</v>
      </c>
    </row>
    <row r="36" spans="1:27">
      <c r="A36" s="36">
        <f t="shared" si="7"/>
        <v>33</v>
      </c>
      <c r="B36" s="71">
        <f t="shared" ref="B36:B95" si="10">SUM(G36:I36)</f>
        <v>0</v>
      </c>
      <c r="C36" s="72">
        <f t="shared" ref="C36:C95" si="11">SUM(K36:P36)</f>
        <v>0</v>
      </c>
      <c r="D36" s="72">
        <f t="shared" ref="D36:D95" si="12">B36-C36</f>
        <v>0</v>
      </c>
      <c r="E36" s="175">
        <f>IF(SUM(B36:D114)=0,0,SUM($D$3:D36))</f>
        <v>0</v>
      </c>
      <c r="G36" s="177">
        <f>SUMIF(入力!$Z$9:$Z$10007,CONCATENATE($A36,"_",G$2),入力!$D$9:$D$10007)</f>
        <v>0</v>
      </c>
      <c r="H36" s="73">
        <f>SUMIF(入力!$Z$9:$Z$10007,CONCATENATE($A36,"_",H$2),入力!$D$9:$D$10007)</f>
        <v>0</v>
      </c>
      <c r="I36" s="180">
        <f>SUMIF(入力!$Z$9:$Z$10007,CONCATENATE($A36,"_",I$2),入力!$D$9:$D$10007)</f>
        <v>0</v>
      </c>
      <c r="K36" s="177">
        <f>SUMIF(入力!$AA$9:$AA$10007,CONCATENATE($A36,"_",K$2),入力!$D$9:$D$10007)*-1</f>
        <v>0</v>
      </c>
      <c r="L36" s="73">
        <f>SUMIF(入力!$AA$9:$AA$10007,CONCATENATE($A36,"_",L$2),入力!$D$9:$D$10007)*-1</f>
        <v>0</v>
      </c>
      <c r="M36" s="73">
        <f>SUMIF(入力!$AA$9:$AA$10007,CONCATENATE($A36,"_",M$2),入力!$D$9:$D$10007)*-1</f>
        <v>0</v>
      </c>
      <c r="N36" s="73">
        <f>SUMIF(入力!$AA$9:$AA$10007,CONCATENATE($A36,"_",N$2),入力!$D$9:$D$10007)*-1</f>
        <v>0</v>
      </c>
      <c r="O36" s="73">
        <f>SUMIF(入力!$AA$9:$AA$10007,CONCATENATE($A36,"_",O$2),入力!$D$9:$D$10007)*-1</f>
        <v>0</v>
      </c>
      <c r="P36" s="180">
        <f>SUMIF(入力!$AA$9:$AA$10007,CONCATENATE($A36,"_",P$2),入力!$D$9:$D$10007)*-1</f>
        <v>0</v>
      </c>
      <c r="R36" s="184">
        <f>SUMIF(入力!$B$9:$B$10007,A36,入力!$J$9:$J$10007)</f>
        <v>0</v>
      </c>
      <c r="S36" s="74"/>
      <c r="T36" s="73">
        <f t="shared" ref="T36:T95" si="13">IFERROR((G36/R36)*S36-(K36/R36)*S36,0)</f>
        <v>0</v>
      </c>
      <c r="U36" s="180">
        <f t="shared" si="6"/>
        <v>0</v>
      </c>
      <c r="V36" s="190"/>
      <c r="W36" s="177">
        <f t="shared" si="8"/>
        <v>0</v>
      </c>
      <c r="X36" s="183">
        <f t="shared" si="9"/>
        <v>0</v>
      </c>
      <c r="Z36" s="187">
        <f>SUMIF(入力!$B$9:$B$10000,$A36,入力!Q$9:Q$10000)</f>
        <v>0</v>
      </c>
      <c r="AA36" s="72">
        <f>SUMIF(入力!$B$9:$B$10000,$A36,入力!R$9:R$10000)</f>
        <v>0</v>
      </c>
    </row>
    <row r="37" spans="1:27">
      <c r="A37" s="36">
        <f t="shared" si="7"/>
        <v>34</v>
      </c>
      <c r="B37" s="71">
        <f t="shared" si="10"/>
        <v>0</v>
      </c>
      <c r="C37" s="72">
        <f t="shared" si="11"/>
        <v>0</v>
      </c>
      <c r="D37" s="72">
        <f t="shared" si="12"/>
        <v>0</v>
      </c>
      <c r="E37" s="175">
        <f>IF(SUM(B37:D115)=0,0,SUM($D$3:D37))</f>
        <v>0</v>
      </c>
      <c r="G37" s="177">
        <f>SUMIF(入力!$Z$9:$Z$10007,CONCATENATE($A37,"_",G$2),入力!$D$9:$D$10007)</f>
        <v>0</v>
      </c>
      <c r="H37" s="73">
        <f>SUMIF(入力!$Z$9:$Z$10007,CONCATENATE($A37,"_",H$2),入力!$D$9:$D$10007)</f>
        <v>0</v>
      </c>
      <c r="I37" s="180">
        <f>SUMIF(入力!$Z$9:$Z$10007,CONCATENATE($A37,"_",I$2),入力!$D$9:$D$10007)</f>
        <v>0</v>
      </c>
      <c r="K37" s="177">
        <f>SUMIF(入力!$AA$9:$AA$10007,CONCATENATE($A37,"_",K$2),入力!$D$9:$D$10007)*-1</f>
        <v>0</v>
      </c>
      <c r="L37" s="73">
        <f>SUMIF(入力!$AA$9:$AA$10007,CONCATENATE($A37,"_",L$2),入力!$D$9:$D$10007)*-1</f>
        <v>0</v>
      </c>
      <c r="M37" s="73">
        <f>SUMIF(入力!$AA$9:$AA$10007,CONCATENATE($A37,"_",M$2),入力!$D$9:$D$10007)*-1</f>
        <v>0</v>
      </c>
      <c r="N37" s="73">
        <f>SUMIF(入力!$AA$9:$AA$10007,CONCATENATE($A37,"_",N$2),入力!$D$9:$D$10007)*-1</f>
        <v>0</v>
      </c>
      <c r="O37" s="73">
        <f>SUMIF(入力!$AA$9:$AA$10007,CONCATENATE($A37,"_",O$2),入力!$D$9:$D$10007)*-1</f>
        <v>0</v>
      </c>
      <c r="P37" s="180">
        <f>SUMIF(入力!$AA$9:$AA$10007,CONCATENATE($A37,"_",P$2),入力!$D$9:$D$10007)*-1</f>
        <v>0</v>
      </c>
      <c r="R37" s="184">
        <f>SUMIF(入力!$B$9:$B$10007,A37,入力!$J$9:$J$10007)</f>
        <v>0</v>
      </c>
      <c r="S37" s="74"/>
      <c r="T37" s="73">
        <f t="shared" si="13"/>
        <v>0</v>
      </c>
      <c r="U37" s="180">
        <f t="shared" si="6"/>
        <v>0</v>
      </c>
      <c r="V37" s="190"/>
      <c r="W37" s="177">
        <f t="shared" si="8"/>
        <v>0</v>
      </c>
      <c r="X37" s="183">
        <f t="shared" si="9"/>
        <v>0</v>
      </c>
      <c r="Z37" s="187">
        <f>SUMIF(入力!$B$9:$B$10000,$A37,入力!Q$9:Q$10000)</f>
        <v>0</v>
      </c>
      <c r="AA37" s="72">
        <f>SUMIF(入力!$B$9:$B$10000,$A37,入力!R$9:R$10000)</f>
        <v>0</v>
      </c>
    </row>
    <row r="38" spans="1:27">
      <c r="A38" s="36">
        <f t="shared" si="7"/>
        <v>35</v>
      </c>
      <c r="B38" s="71">
        <f t="shared" si="10"/>
        <v>0</v>
      </c>
      <c r="C38" s="72">
        <f t="shared" si="11"/>
        <v>0</v>
      </c>
      <c r="D38" s="72">
        <f t="shared" si="12"/>
        <v>0</v>
      </c>
      <c r="E38" s="175">
        <f>IF(SUM(B38:D116)=0,0,SUM($D$3:D38))</f>
        <v>0</v>
      </c>
      <c r="G38" s="177">
        <f>SUMIF(入力!$Z$9:$Z$10007,CONCATENATE($A38,"_",G$2),入力!$D$9:$D$10007)</f>
        <v>0</v>
      </c>
      <c r="H38" s="73">
        <f>SUMIF(入力!$Z$9:$Z$10007,CONCATENATE($A38,"_",H$2),入力!$D$9:$D$10007)</f>
        <v>0</v>
      </c>
      <c r="I38" s="180">
        <f>SUMIF(入力!$Z$9:$Z$10007,CONCATENATE($A38,"_",I$2),入力!$D$9:$D$10007)</f>
        <v>0</v>
      </c>
      <c r="K38" s="177">
        <f>SUMIF(入力!$AA$9:$AA$10007,CONCATENATE($A38,"_",K$2),入力!$D$9:$D$10007)*-1</f>
        <v>0</v>
      </c>
      <c r="L38" s="73">
        <f>SUMIF(入力!$AA$9:$AA$10007,CONCATENATE($A38,"_",L$2),入力!$D$9:$D$10007)*-1</f>
        <v>0</v>
      </c>
      <c r="M38" s="73">
        <f>SUMIF(入力!$AA$9:$AA$10007,CONCATENATE($A38,"_",M$2),入力!$D$9:$D$10007)*-1</f>
        <v>0</v>
      </c>
      <c r="N38" s="73">
        <f>SUMIF(入力!$AA$9:$AA$10007,CONCATENATE($A38,"_",N$2),入力!$D$9:$D$10007)*-1</f>
        <v>0</v>
      </c>
      <c r="O38" s="73">
        <f>SUMIF(入力!$AA$9:$AA$10007,CONCATENATE($A38,"_",O$2),入力!$D$9:$D$10007)*-1</f>
        <v>0</v>
      </c>
      <c r="P38" s="180">
        <f>SUMIF(入力!$AA$9:$AA$10007,CONCATENATE($A38,"_",P$2),入力!$D$9:$D$10007)*-1</f>
        <v>0</v>
      </c>
      <c r="R38" s="184">
        <f>SUMIF(入力!$B$9:$B$10007,A38,入力!$J$9:$J$10007)</f>
        <v>0</v>
      </c>
      <c r="S38" s="74"/>
      <c r="T38" s="73">
        <f t="shared" si="13"/>
        <v>0</v>
      </c>
      <c r="U38" s="180">
        <f t="shared" si="6"/>
        <v>0</v>
      </c>
      <c r="V38" s="190"/>
      <c r="W38" s="177">
        <f t="shared" si="8"/>
        <v>0</v>
      </c>
      <c r="X38" s="183">
        <f t="shared" si="9"/>
        <v>0</v>
      </c>
      <c r="Z38" s="187">
        <f>SUMIF(入力!$B$9:$B$10000,$A38,入力!Q$9:Q$10000)</f>
        <v>0</v>
      </c>
      <c r="AA38" s="72">
        <f>SUMIF(入力!$B$9:$B$10000,$A38,入力!R$9:R$10000)</f>
        <v>0</v>
      </c>
    </row>
    <row r="39" spans="1:27">
      <c r="A39" s="36">
        <f t="shared" si="7"/>
        <v>36</v>
      </c>
      <c r="B39" s="71">
        <f t="shared" si="10"/>
        <v>0</v>
      </c>
      <c r="C39" s="72">
        <f t="shared" si="11"/>
        <v>0</v>
      </c>
      <c r="D39" s="72">
        <f t="shared" si="12"/>
        <v>0</v>
      </c>
      <c r="E39" s="175">
        <f>IF(SUM(B39:D117)=0,0,SUM($D$3:D39))</f>
        <v>0</v>
      </c>
      <c r="G39" s="177">
        <f>SUMIF(入力!$Z$9:$Z$10007,CONCATENATE($A39,"_",G$2),入力!$D$9:$D$10007)</f>
        <v>0</v>
      </c>
      <c r="H39" s="73">
        <f>SUMIF(入力!$Z$9:$Z$10007,CONCATENATE($A39,"_",H$2),入力!$D$9:$D$10007)</f>
        <v>0</v>
      </c>
      <c r="I39" s="180">
        <f>SUMIF(入力!$Z$9:$Z$10007,CONCATENATE($A39,"_",I$2),入力!$D$9:$D$10007)</f>
        <v>0</v>
      </c>
      <c r="K39" s="177">
        <f>SUMIF(入力!$AA$9:$AA$10007,CONCATENATE($A39,"_",K$2),入力!$D$9:$D$10007)*-1</f>
        <v>0</v>
      </c>
      <c r="L39" s="73">
        <f>SUMIF(入力!$AA$9:$AA$10007,CONCATENATE($A39,"_",L$2),入力!$D$9:$D$10007)*-1</f>
        <v>0</v>
      </c>
      <c r="M39" s="73">
        <f>SUMIF(入力!$AA$9:$AA$10007,CONCATENATE($A39,"_",M$2),入力!$D$9:$D$10007)*-1</f>
        <v>0</v>
      </c>
      <c r="N39" s="73">
        <f>SUMIF(入力!$AA$9:$AA$10007,CONCATENATE($A39,"_",N$2),入力!$D$9:$D$10007)*-1</f>
        <v>0</v>
      </c>
      <c r="O39" s="73">
        <f>SUMIF(入力!$AA$9:$AA$10007,CONCATENATE($A39,"_",O$2),入力!$D$9:$D$10007)*-1</f>
        <v>0</v>
      </c>
      <c r="P39" s="180">
        <f>SUMIF(入力!$AA$9:$AA$10007,CONCATENATE($A39,"_",P$2),入力!$D$9:$D$10007)*-1</f>
        <v>0</v>
      </c>
      <c r="R39" s="184">
        <f>SUMIF(入力!$B$9:$B$10007,A39,入力!$J$9:$J$10007)</f>
        <v>0</v>
      </c>
      <c r="S39" s="74"/>
      <c r="T39" s="73">
        <f t="shared" si="13"/>
        <v>0</v>
      </c>
      <c r="U39" s="180">
        <f t="shared" si="6"/>
        <v>0</v>
      </c>
      <c r="V39" s="190"/>
      <c r="W39" s="177">
        <f t="shared" si="8"/>
        <v>0</v>
      </c>
      <c r="X39" s="183">
        <f t="shared" si="9"/>
        <v>0</v>
      </c>
      <c r="Z39" s="187">
        <f>SUMIF(入力!$B$9:$B$10000,$A39,入力!Q$9:Q$10000)</f>
        <v>0</v>
      </c>
      <c r="AA39" s="72">
        <f>SUMIF(入力!$B$9:$B$10000,$A39,入力!R$9:R$10000)</f>
        <v>0</v>
      </c>
    </row>
    <row r="40" spans="1:27">
      <c r="A40" s="36">
        <f t="shared" si="7"/>
        <v>37</v>
      </c>
      <c r="B40" s="71">
        <f t="shared" si="10"/>
        <v>0</v>
      </c>
      <c r="C40" s="72">
        <f t="shared" si="11"/>
        <v>0</v>
      </c>
      <c r="D40" s="72">
        <f t="shared" si="12"/>
        <v>0</v>
      </c>
      <c r="E40" s="175">
        <f>IF(SUM(B40:D118)=0,0,SUM($D$3:D40))</f>
        <v>0</v>
      </c>
      <c r="G40" s="177">
        <f>SUMIF(入力!$Z$9:$Z$10007,CONCATENATE($A40,"_",G$2),入力!$D$9:$D$10007)</f>
        <v>0</v>
      </c>
      <c r="H40" s="73">
        <f>SUMIF(入力!$Z$9:$Z$10007,CONCATENATE($A40,"_",H$2),入力!$D$9:$D$10007)</f>
        <v>0</v>
      </c>
      <c r="I40" s="180">
        <f>SUMIF(入力!$Z$9:$Z$10007,CONCATENATE($A40,"_",I$2),入力!$D$9:$D$10007)</f>
        <v>0</v>
      </c>
      <c r="K40" s="177">
        <f>SUMIF(入力!$AA$9:$AA$10007,CONCATENATE($A40,"_",K$2),入力!$D$9:$D$10007)*-1</f>
        <v>0</v>
      </c>
      <c r="L40" s="73">
        <f>SUMIF(入力!$AA$9:$AA$10007,CONCATENATE($A40,"_",L$2),入力!$D$9:$D$10007)*-1</f>
        <v>0</v>
      </c>
      <c r="M40" s="73">
        <f>SUMIF(入力!$AA$9:$AA$10007,CONCATENATE($A40,"_",M$2),入力!$D$9:$D$10007)*-1</f>
        <v>0</v>
      </c>
      <c r="N40" s="73">
        <f>SUMIF(入力!$AA$9:$AA$10007,CONCATENATE($A40,"_",N$2),入力!$D$9:$D$10007)*-1</f>
        <v>0</v>
      </c>
      <c r="O40" s="73">
        <f>SUMIF(入力!$AA$9:$AA$10007,CONCATENATE($A40,"_",O$2),入力!$D$9:$D$10007)*-1</f>
        <v>0</v>
      </c>
      <c r="P40" s="180">
        <f>SUMIF(入力!$AA$9:$AA$10007,CONCATENATE($A40,"_",P$2),入力!$D$9:$D$10007)*-1</f>
        <v>0</v>
      </c>
      <c r="R40" s="184">
        <f>SUMIF(入力!$B$9:$B$10007,A40,入力!$J$9:$J$10007)</f>
        <v>0</v>
      </c>
      <c r="S40" s="74"/>
      <c r="T40" s="73">
        <f t="shared" si="13"/>
        <v>0</v>
      </c>
      <c r="U40" s="180">
        <f t="shared" si="6"/>
        <v>0</v>
      </c>
      <c r="V40" s="190"/>
      <c r="W40" s="177">
        <f t="shared" si="8"/>
        <v>0</v>
      </c>
      <c r="X40" s="183">
        <f t="shared" si="9"/>
        <v>0</v>
      </c>
      <c r="Z40" s="187">
        <f>SUMIF(入力!$B$9:$B$10000,$A40,入力!Q$9:Q$10000)</f>
        <v>0</v>
      </c>
      <c r="AA40" s="72">
        <f>SUMIF(入力!$B$9:$B$10000,$A40,入力!R$9:R$10000)</f>
        <v>0</v>
      </c>
    </row>
    <row r="41" spans="1:27">
      <c r="A41" s="36">
        <f t="shared" si="7"/>
        <v>38</v>
      </c>
      <c r="B41" s="71">
        <f t="shared" si="10"/>
        <v>0</v>
      </c>
      <c r="C41" s="72">
        <f t="shared" si="11"/>
        <v>0</v>
      </c>
      <c r="D41" s="72">
        <f t="shared" si="12"/>
        <v>0</v>
      </c>
      <c r="E41" s="175">
        <f>IF(SUM(B41:D119)=0,0,SUM($D$3:D41))</f>
        <v>0</v>
      </c>
      <c r="G41" s="177">
        <f>SUMIF(入力!$Z$9:$Z$10007,CONCATENATE($A41,"_",G$2),入力!$D$9:$D$10007)</f>
        <v>0</v>
      </c>
      <c r="H41" s="73">
        <f>SUMIF(入力!$Z$9:$Z$10007,CONCATENATE($A41,"_",H$2),入力!$D$9:$D$10007)</f>
        <v>0</v>
      </c>
      <c r="I41" s="180">
        <f>SUMIF(入力!$Z$9:$Z$10007,CONCATENATE($A41,"_",I$2),入力!$D$9:$D$10007)</f>
        <v>0</v>
      </c>
      <c r="K41" s="177">
        <f>SUMIF(入力!$AA$9:$AA$10007,CONCATENATE($A41,"_",K$2),入力!$D$9:$D$10007)*-1</f>
        <v>0</v>
      </c>
      <c r="L41" s="73">
        <f>SUMIF(入力!$AA$9:$AA$10007,CONCATENATE($A41,"_",L$2),入力!$D$9:$D$10007)*-1</f>
        <v>0</v>
      </c>
      <c r="M41" s="73">
        <f>SUMIF(入力!$AA$9:$AA$10007,CONCATENATE($A41,"_",M$2),入力!$D$9:$D$10007)*-1</f>
        <v>0</v>
      </c>
      <c r="N41" s="73">
        <f>SUMIF(入力!$AA$9:$AA$10007,CONCATENATE($A41,"_",N$2),入力!$D$9:$D$10007)*-1</f>
        <v>0</v>
      </c>
      <c r="O41" s="73">
        <f>SUMIF(入力!$AA$9:$AA$10007,CONCATENATE($A41,"_",O$2),入力!$D$9:$D$10007)*-1</f>
        <v>0</v>
      </c>
      <c r="P41" s="180">
        <f>SUMIF(入力!$AA$9:$AA$10007,CONCATENATE($A41,"_",P$2),入力!$D$9:$D$10007)*-1</f>
        <v>0</v>
      </c>
      <c r="R41" s="184">
        <f>SUMIF(入力!$B$9:$B$10007,A41,入力!$J$9:$J$10007)</f>
        <v>0</v>
      </c>
      <c r="S41" s="74"/>
      <c r="T41" s="73">
        <f t="shared" si="13"/>
        <v>0</v>
      </c>
      <c r="U41" s="180">
        <f t="shared" si="6"/>
        <v>0</v>
      </c>
      <c r="V41" s="190"/>
      <c r="W41" s="177">
        <f t="shared" si="8"/>
        <v>0</v>
      </c>
      <c r="X41" s="183">
        <f t="shared" si="9"/>
        <v>0</v>
      </c>
      <c r="Z41" s="187">
        <f>SUMIF(入力!$B$9:$B$10000,$A41,入力!Q$9:Q$10000)</f>
        <v>0</v>
      </c>
      <c r="AA41" s="72">
        <f>SUMIF(入力!$B$9:$B$10000,$A41,入力!R$9:R$10000)</f>
        <v>0</v>
      </c>
    </row>
    <row r="42" spans="1:27">
      <c r="A42" s="36">
        <f t="shared" si="7"/>
        <v>39</v>
      </c>
      <c r="B42" s="71">
        <f t="shared" si="10"/>
        <v>0</v>
      </c>
      <c r="C42" s="72">
        <f t="shared" si="11"/>
        <v>0</v>
      </c>
      <c r="D42" s="72">
        <f t="shared" si="12"/>
        <v>0</v>
      </c>
      <c r="E42" s="175">
        <f>IF(SUM(B42:D120)=0,0,SUM($D$3:D42))</f>
        <v>0</v>
      </c>
      <c r="G42" s="177">
        <f>SUMIF(入力!$Z$9:$Z$10007,CONCATENATE($A42,"_",G$2),入力!$D$9:$D$10007)</f>
        <v>0</v>
      </c>
      <c r="H42" s="73">
        <f>SUMIF(入力!$Z$9:$Z$10007,CONCATENATE($A42,"_",H$2),入力!$D$9:$D$10007)</f>
        <v>0</v>
      </c>
      <c r="I42" s="180">
        <f>SUMIF(入力!$Z$9:$Z$10007,CONCATENATE($A42,"_",I$2),入力!$D$9:$D$10007)</f>
        <v>0</v>
      </c>
      <c r="K42" s="177">
        <f>SUMIF(入力!$AA$9:$AA$10007,CONCATENATE($A42,"_",K$2),入力!$D$9:$D$10007)*-1</f>
        <v>0</v>
      </c>
      <c r="L42" s="73">
        <f>SUMIF(入力!$AA$9:$AA$10007,CONCATENATE($A42,"_",L$2),入力!$D$9:$D$10007)*-1</f>
        <v>0</v>
      </c>
      <c r="M42" s="73">
        <f>SUMIF(入力!$AA$9:$AA$10007,CONCATENATE($A42,"_",M$2),入力!$D$9:$D$10007)*-1</f>
        <v>0</v>
      </c>
      <c r="N42" s="73">
        <f>SUMIF(入力!$AA$9:$AA$10007,CONCATENATE($A42,"_",N$2),入力!$D$9:$D$10007)*-1</f>
        <v>0</v>
      </c>
      <c r="O42" s="73">
        <f>SUMIF(入力!$AA$9:$AA$10007,CONCATENATE($A42,"_",O$2),入力!$D$9:$D$10007)*-1</f>
        <v>0</v>
      </c>
      <c r="P42" s="180">
        <f>SUMIF(入力!$AA$9:$AA$10007,CONCATENATE($A42,"_",P$2),入力!$D$9:$D$10007)*-1</f>
        <v>0</v>
      </c>
      <c r="R42" s="184">
        <f>SUMIF(入力!$B$9:$B$10007,A42,入力!$J$9:$J$10007)</f>
        <v>0</v>
      </c>
      <c r="S42" s="74"/>
      <c r="T42" s="73">
        <f t="shared" si="13"/>
        <v>0</v>
      </c>
      <c r="U42" s="180">
        <f t="shared" si="6"/>
        <v>0</v>
      </c>
      <c r="V42" s="190"/>
      <c r="W42" s="177">
        <f t="shared" si="8"/>
        <v>0</v>
      </c>
      <c r="X42" s="183">
        <f t="shared" si="9"/>
        <v>0</v>
      </c>
      <c r="Z42" s="187">
        <f>SUMIF(入力!$B$9:$B$10000,$A42,入力!Q$9:Q$10000)</f>
        <v>0</v>
      </c>
      <c r="AA42" s="72">
        <f>SUMIF(入力!$B$9:$B$10000,$A42,入力!R$9:R$10000)</f>
        <v>0</v>
      </c>
    </row>
    <row r="43" spans="1:27">
      <c r="A43" s="36">
        <f t="shared" si="7"/>
        <v>40</v>
      </c>
      <c r="B43" s="71">
        <f t="shared" si="10"/>
        <v>0</v>
      </c>
      <c r="C43" s="72">
        <f t="shared" si="11"/>
        <v>0</v>
      </c>
      <c r="D43" s="72">
        <f t="shared" si="12"/>
        <v>0</v>
      </c>
      <c r="E43" s="175">
        <f>IF(SUM(B43:D121)=0,0,SUM($D$3:D43))</f>
        <v>0</v>
      </c>
      <c r="G43" s="177">
        <f>SUMIF(入力!$Z$9:$Z$10007,CONCATENATE($A43,"_",G$2),入力!$D$9:$D$10007)</f>
        <v>0</v>
      </c>
      <c r="H43" s="73">
        <f>SUMIF(入力!$Z$9:$Z$10007,CONCATENATE($A43,"_",H$2),入力!$D$9:$D$10007)</f>
        <v>0</v>
      </c>
      <c r="I43" s="180">
        <f>SUMIF(入力!$Z$9:$Z$10007,CONCATENATE($A43,"_",I$2),入力!$D$9:$D$10007)</f>
        <v>0</v>
      </c>
      <c r="K43" s="177">
        <f>SUMIF(入力!$AA$9:$AA$10007,CONCATENATE($A43,"_",K$2),入力!$D$9:$D$10007)*-1</f>
        <v>0</v>
      </c>
      <c r="L43" s="73">
        <f>SUMIF(入力!$AA$9:$AA$10007,CONCATENATE($A43,"_",L$2),入力!$D$9:$D$10007)*-1</f>
        <v>0</v>
      </c>
      <c r="M43" s="73">
        <f>SUMIF(入力!$AA$9:$AA$10007,CONCATENATE($A43,"_",M$2),入力!$D$9:$D$10007)*-1</f>
        <v>0</v>
      </c>
      <c r="N43" s="73">
        <f>SUMIF(入力!$AA$9:$AA$10007,CONCATENATE($A43,"_",N$2),入力!$D$9:$D$10007)*-1</f>
        <v>0</v>
      </c>
      <c r="O43" s="73">
        <f>SUMIF(入力!$AA$9:$AA$10007,CONCATENATE($A43,"_",O$2),入力!$D$9:$D$10007)*-1</f>
        <v>0</v>
      </c>
      <c r="P43" s="180">
        <f>SUMIF(入力!$AA$9:$AA$10007,CONCATENATE($A43,"_",P$2),入力!$D$9:$D$10007)*-1</f>
        <v>0</v>
      </c>
      <c r="R43" s="184">
        <f>SUMIF(入力!$B$9:$B$10007,A43,入力!$J$9:$J$10007)</f>
        <v>0</v>
      </c>
      <c r="S43" s="74"/>
      <c r="T43" s="73">
        <f t="shared" si="13"/>
        <v>0</v>
      </c>
      <c r="U43" s="180">
        <f t="shared" si="6"/>
        <v>0</v>
      </c>
      <c r="V43" s="190"/>
      <c r="W43" s="177">
        <f t="shared" si="8"/>
        <v>0</v>
      </c>
      <c r="X43" s="183">
        <f t="shared" si="9"/>
        <v>0</v>
      </c>
      <c r="Z43" s="187">
        <f>SUMIF(入力!$B$9:$B$10000,$A43,入力!Q$9:Q$10000)</f>
        <v>0</v>
      </c>
      <c r="AA43" s="72">
        <f>SUMIF(入力!$B$9:$B$10000,$A43,入力!R$9:R$10000)</f>
        <v>0</v>
      </c>
    </row>
    <row r="44" spans="1:27">
      <c r="A44" s="36">
        <f t="shared" si="7"/>
        <v>41</v>
      </c>
      <c r="B44" s="71">
        <f t="shared" si="10"/>
        <v>0</v>
      </c>
      <c r="C44" s="72">
        <f t="shared" si="11"/>
        <v>0</v>
      </c>
      <c r="D44" s="72">
        <f t="shared" si="12"/>
        <v>0</v>
      </c>
      <c r="E44" s="175">
        <f>IF(SUM(B44:D122)=0,0,SUM($D$3:D44))</f>
        <v>0</v>
      </c>
      <c r="G44" s="177">
        <f>SUMIF(入力!$Z$9:$Z$10007,CONCATENATE($A44,"_",G$2),入力!$D$9:$D$10007)</f>
        <v>0</v>
      </c>
      <c r="H44" s="73">
        <f>SUMIF(入力!$Z$9:$Z$10007,CONCATENATE($A44,"_",H$2),入力!$D$9:$D$10007)</f>
        <v>0</v>
      </c>
      <c r="I44" s="180">
        <f>SUMIF(入力!$Z$9:$Z$10007,CONCATENATE($A44,"_",I$2),入力!$D$9:$D$10007)</f>
        <v>0</v>
      </c>
      <c r="K44" s="177">
        <f>SUMIF(入力!$AA$9:$AA$10007,CONCATENATE($A44,"_",K$2),入力!$D$9:$D$10007)*-1</f>
        <v>0</v>
      </c>
      <c r="L44" s="73">
        <f>SUMIF(入力!$AA$9:$AA$10007,CONCATENATE($A44,"_",L$2),入力!$D$9:$D$10007)*-1</f>
        <v>0</v>
      </c>
      <c r="M44" s="73">
        <f>SUMIF(入力!$AA$9:$AA$10007,CONCATENATE($A44,"_",M$2),入力!$D$9:$D$10007)*-1</f>
        <v>0</v>
      </c>
      <c r="N44" s="73">
        <f>SUMIF(入力!$AA$9:$AA$10007,CONCATENATE($A44,"_",N$2),入力!$D$9:$D$10007)*-1</f>
        <v>0</v>
      </c>
      <c r="O44" s="73">
        <f>SUMIF(入力!$AA$9:$AA$10007,CONCATENATE($A44,"_",O$2),入力!$D$9:$D$10007)*-1</f>
        <v>0</v>
      </c>
      <c r="P44" s="180">
        <f>SUMIF(入力!$AA$9:$AA$10007,CONCATENATE($A44,"_",P$2),入力!$D$9:$D$10007)*-1</f>
        <v>0</v>
      </c>
      <c r="R44" s="184">
        <f>SUMIF(入力!$B$9:$B$10007,A44,入力!$J$9:$J$10007)</f>
        <v>0</v>
      </c>
      <c r="S44" s="74"/>
      <c r="T44" s="73">
        <f t="shared" si="13"/>
        <v>0</v>
      </c>
      <c r="U44" s="180">
        <f t="shared" si="6"/>
        <v>0</v>
      </c>
      <c r="V44" s="190"/>
      <c r="W44" s="177">
        <f t="shared" si="8"/>
        <v>0</v>
      </c>
      <c r="X44" s="183">
        <f t="shared" si="9"/>
        <v>0</v>
      </c>
      <c r="Z44" s="187">
        <f>SUMIF(入力!$B$9:$B$10000,$A44,入力!Q$9:Q$10000)</f>
        <v>0</v>
      </c>
      <c r="AA44" s="72">
        <f>SUMIF(入力!$B$9:$B$10000,$A44,入力!R$9:R$10000)</f>
        <v>0</v>
      </c>
    </row>
    <row r="45" spans="1:27">
      <c r="A45" s="36">
        <f t="shared" si="7"/>
        <v>42</v>
      </c>
      <c r="B45" s="71">
        <f t="shared" si="10"/>
        <v>0</v>
      </c>
      <c r="C45" s="72">
        <f t="shared" si="11"/>
        <v>0</v>
      </c>
      <c r="D45" s="72">
        <f t="shared" si="12"/>
        <v>0</v>
      </c>
      <c r="E45" s="175">
        <f>IF(SUM(B45:D123)=0,0,SUM($D$3:D45))</f>
        <v>0</v>
      </c>
      <c r="G45" s="177">
        <f>SUMIF(入力!$Z$9:$Z$10007,CONCATENATE($A45,"_",G$2),入力!$D$9:$D$10007)</f>
        <v>0</v>
      </c>
      <c r="H45" s="73">
        <f>SUMIF(入力!$Z$9:$Z$10007,CONCATENATE($A45,"_",H$2),入力!$D$9:$D$10007)</f>
        <v>0</v>
      </c>
      <c r="I45" s="180">
        <f>SUMIF(入力!$Z$9:$Z$10007,CONCATENATE($A45,"_",I$2),入力!$D$9:$D$10007)</f>
        <v>0</v>
      </c>
      <c r="K45" s="177">
        <f>SUMIF(入力!$AA$9:$AA$10007,CONCATENATE($A45,"_",K$2),入力!$D$9:$D$10007)*-1</f>
        <v>0</v>
      </c>
      <c r="L45" s="73">
        <f>SUMIF(入力!$AA$9:$AA$10007,CONCATENATE($A45,"_",L$2),入力!$D$9:$D$10007)*-1</f>
        <v>0</v>
      </c>
      <c r="M45" s="73">
        <f>SUMIF(入力!$AA$9:$AA$10007,CONCATENATE($A45,"_",M$2),入力!$D$9:$D$10007)*-1</f>
        <v>0</v>
      </c>
      <c r="N45" s="73">
        <f>SUMIF(入力!$AA$9:$AA$10007,CONCATENATE($A45,"_",N$2),入力!$D$9:$D$10007)*-1</f>
        <v>0</v>
      </c>
      <c r="O45" s="73">
        <f>SUMIF(入力!$AA$9:$AA$10007,CONCATENATE($A45,"_",O$2),入力!$D$9:$D$10007)*-1</f>
        <v>0</v>
      </c>
      <c r="P45" s="180">
        <f>SUMIF(入力!$AA$9:$AA$10007,CONCATENATE($A45,"_",P$2),入力!$D$9:$D$10007)*-1</f>
        <v>0</v>
      </c>
      <c r="R45" s="184">
        <f>SUMIF(入力!$B$9:$B$10007,A45,入力!$J$9:$J$10007)</f>
        <v>0</v>
      </c>
      <c r="S45" s="74"/>
      <c r="T45" s="73">
        <f t="shared" si="13"/>
        <v>0</v>
      </c>
      <c r="U45" s="180">
        <f t="shared" si="6"/>
        <v>0</v>
      </c>
      <c r="V45" s="190"/>
      <c r="W45" s="177">
        <f t="shared" si="8"/>
        <v>0</v>
      </c>
      <c r="X45" s="183">
        <f t="shared" si="9"/>
        <v>0</v>
      </c>
      <c r="Z45" s="187">
        <f>SUMIF(入力!$B$9:$B$10000,$A45,入力!Q$9:Q$10000)</f>
        <v>0</v>
      </c>
      <c r="AA45" s="72">
        <f>SUMIF(入力!$B$9:$B$10000,$A45,入力!R$9:R$10000)</f>
        <v>0</v>
      </c>
    </row>
    <row r="46" spans="1:27">
      <c r="A46" s="36">
        <f t="shared" si="7"/>
        <v>43</v>
      </c>
      <c r="B46" s="71">
        <f t="shared" si="10"/>
        <v>0</v>
      </c>
      <c r="C46" s="72">
        <f t="shared" si="11"/>
        <v>0</v>
      </c>
      <c r="D46" s="72">
        <f t="shared" si="12"/>
        <v>0</v>
      </c>
      <c r="E46" s="175">
        <f>IF(SUM(B46:D124)=0,0,SUM($D$3:D46))</f>
        <v>0</v>
      </c>
      <c r="G46" s="177">
        <f>SUMIF(入力!$Z$9:$Z$10007,CONCATENATE($A46,"_",G$2),入力!$D$9:$D$10007)</f>
        <v>0</v>
      </c>
      <c r="H46" s="73">
        <f>SUMIF(入力!$Z$9:$Z$10007,CONCATENATE($A46,"_",H$2),入力!$D$9:$D$10007)</f>
        <v>0</v>
      </c>
      <c r="I46" s="180">
        <f>SUMIF(入力!$Z$9:$Z$10007,CONCATENATE($A46,"_",I$2),入力!$D$9:$D$10007)</f>
        <v>0</v>
      </c>
      <c r="K46" s="177">
        <f>SUMIF(入力!$AA$9:$AA$10007,CONCATENATE($A46,"_",K$2),入力!$D$9:$D$10007)*-1</f>
        <v>0</v>
      </c>
      <c r="L46" s="73">
        <f>SUMIF(入力!$AA$9:$AA$10007,CONCATENATE($A46,"_",L$2),入力!$D$9:$D$10007)*-1</f>
        <v>0</v>
      </c>
      <c r="M46" s="73">
        <f>SUMIF(入力!$AA$9:$AA$10007,CONCATENATE($A46,"_",M$2),入力!$D$9:$D$10007)*-1</f>
        <v>0</v>
      </c>
      <c r="N46" s="73">
        <f>SUMIF(入力!$AA$9:$AA$10007,CONCATENATE($A46,"_",N$2),入力!$D$9:$D$10007)*-1</f>
        <v>0</v>
      </c>
      <c r="O46" s="73">
        <f>SUMIF(入力!$AA$9:$AA$10007,CONCATENATE($A46,"_",O$2),入力!$D$9:$D$10007)*-1</f>
        <v>0</v>
      </c>
      <c r="P46" s="180">
        <f>SUMIF(入力!$AA$9:$AA$10007,CONCATENATE($A46,"_",P$2),入力!$D$9:$D$10007)*-1</f>
        <v>0</v>
      </c>
      <c r="R46" s="184">
        <f>SUMIF(入力!$B$9:$B$10007,A46,入力!$J$9:$J$10007)</f>
        <v>0</v>
      </c>
      <c r="S46" s="74"/>
      <c r="T46" s="73">
        <f t="shared" si="13"/>
        <v>0</v>
      </c>
      <c r="U46" s="180">
        <f t="shared" si="6"/>
        <v>0</v>
      </c>
      <c r="V46" s="190"/>
      <c r="W46" s="177">
        <f t="shared" si="8"/>
        <v>0</v>
      </c>
      <c r="X46" s="183">
        <f t="shared" si="9"/>
        <v>0</v>
      </c>
      <c r="Z46" s="187">
        <f>SUMIF(入力!$B$9:$B$10000,$A46,入力!Q$9:Q$10000)</f>
        <v>0</v>
      </c>
      <c r="AA46" s="72">
        <f>SUMIF(入力!$B$9:$B$10000,$A46,入力!R$9:R$10000)</f>
        <v>0</v>
      </c>
    </row>
    <row r="47" spans="1:27">
      <c r="A47" s="36">
        <f t="shared" si="7"/>
        <v>44</v>
      </c>
      <c r="B47" s="71">
        <f t="shared" si="10"/>
        <v>0</v>
      </c>
      <c r="C47" s="72">
        <f t="shared" si="11"/>
        <v>0</v>
      </c>
      <c r="D47" s="72">
        <f t="shared" si="12"/>
        <v>0</v>
      </c>
      <c r="E47" s="175">
        <f>IF(SUM(B47:D125)=0,0,SUM($D$3:D47))</f>
        <v>0</v>
      </c>
      <c r="G47" s="177">
        <f>SUMIF(入力!$Z$9:$Z$10007,CONCATENATE($A47,"_",G$2),入力!$D$9:$D$10007)</f>
        <v>0</v>
      </c>
      <c r="H47" s="73">
        <f>SUMIF(入力!$Z$9:$Z$10007,CONCATENATE($A47,"_",H$2),入力!$D$9:$D$10007)</f>
        <v>0</v>
      </c>
      <c r="I47" s="180">
        <f>SUMIF(入力!$Z$9:$Z$10007,CONCATENATE($A47,"_",I$2),入力!$D$9:$D$10007)</f>
        <v>0</v>
      </c>
      <c r="K47" s="177">
        <f>SUMIF(入力!$AA$9:$AA$10007,CONCATENATE($A47,"_",K$2),入力!$D$9:$D$10007)*-1</f>
        <v>0</v>
      </c>
      <c r="L47" s="73">
        <f>SUMIF(入力!$AA$9:$AA$10007,CONCATENATE($A47,"_",L$2),入力!$D$9:$D$10007)*-1</f>
        <v>0</v>
      </c>
      <c r="M47" s="73">
        <f>SUMIF(入力!$AA$9:$AA$10007,CONCATENATE($A47,"_",M$2),入力!$D$9:$D$10007)*-1</f>
        <v>0</v>
      </c>
      <c r="N47" s="73">
        <f>SUMIF(入力!$AA$9:$AA$10007,CONCATENATE($A47,"_",N$2),入力!$D$9:$D$10007)*-1</f>
        <v>0</v>
      </c>
      <c r="O47" s="73">
        <f>SUMIF(入力!$AA$9:$AA$10007,CONCATENATE($A47,"_",O$2),入力!$D$9:$D$10007)*-1</f>
        <v>0</v>
      </c>
      <c r="P47" s="180">
        <f>SUMIF(入力!$AA$9:$AA$10007,CONCATENATE($A47,"_",P$2),入力!$D$9:$D$10007)*-1</f>
        <v>0</v>
      </c>
      <c r="R47" s="184">
        <f>SUMIF(入力!$B$9:$B$10007,A47,入力!$J$9:$J$10007)</f>
        <v>0</v>
      </c>
      <c r="S47" s="74"/>
      <c r="T47" s="73">
        <f t="shared" si="13"/>
        <v>0</v>
      </c>
      <c r="U47" s="180">
        <f t="shared" si="6"/>
        <v>0</v>
      </c>
      <c r="V47" s="190"/>
      <c r="W47" s="177">
        <f t="shared" si="8"/>
        <v>0</v>
      </c>
      <c r="X47" s="183">
        <f t="shared" si="9"/>
        <v>0</v>
      </c>
      <c r="Z47" s="187">
        <f>SUMIF(入力!$B$9:$B$10000,$A47,入力!Q$9:Q$10000)</f>
        <v>0</v>
      </c>
      <c r="AA47" s="72">
        <f>SUMIF(入力!$B$9:$B$10000,$A47,入力!R$9:R$10000)</f>
        <v>0</v>
      </c>
    </row>
    <row r="48" spans="1:27">
      <c r="A48" s="36">
        <f t="shared" si="7"/>
        <v>45</v>
      </c>
      <c r="B48" s="71">
        <f t="shared" si="10"/>
        <v>0</v>
      </c>
      <c r="C48" s="72">
        <f t="shared" si="11"/>
        <v>0</v>
      </c>
      <c r="D48" s="72">
        <f t="shared" si="12"/>
        <v>0</v>
      </c>
      <c r="E48" s="175">
        <f>IF(SUM(B48:D126)=0,0,SUM($D$3:D48))</f>
        <v>0</v>
      </c>
      <c r="G48" s="177">
        <f>SUMIF(入力!$Z$9:$Z$10007,CONCATENATE($A48,"_",G$2),入力!$D$9:$D$10007)</f>
        <v>0</v>
      </c>
      <c r="H48" s="73">
        <f>SUMIF(入力!$Z$9:$Z$10007,CONCATENATE($A48,"_",H$2),入力!$D$9:$D$10007)</f>
        <v>0</v>
      </c>
      <c r="I48" s="180">
        <f>SUMIF(入力!$Z$9:$Z$10007,CONCATENATE($A48,"_",I$2),入力!$D$9:$D$10007)</f>
        <v>0</v>
      </c>
      <c r="K48" s="177">
        <f>SUMIF(入力!$AA$9:$AA$10007,CONCATENATE($A48,"_",K$2),入力!$D$9:$D$10007)*-1</f>
        <v>0</v>
      </c>
      <c r="L48" s="73">
        <f>SUMIF(入力!$AA$9:$AA$10007,CONCATENATE($A48,"_",L$2),入力!$D$9:$D$10007)*-1</f>
        <v>0</v>
      </c>
      <c r="M48" s="73">
        <f>SUMIF(入力!$AA$9:$AA$10007,CONCATENATE($A48,"_",M$2),入力!$D$9:$D$10007)*-1</f>
        <v>0</v>
      </c>
      <c r="N48" s="73">
        <f>SUMIF(入力!$AA$9:$AA$10007,CONCATENATE($A48,"_",N$2),入力!$D$9:$D$10007)*-1</f>
        <v>0</v>
      </c>
      <c r="O48" s="73">
        <f>SUMIF(入力!$AA$9:$AA$10007,CONCATENATE($A48,"_",O$2),入力!$D$9:$D$10007)*-1</f>
        <v>0</v>
      </c>
      <c r="P48" s="180">
        <f>SUMIF(入力!$AA$9:$AA$10007,CONCATENATE($A48,"_",P$2),入力!$D$9:$D$10007)*-1</f>
        <v>0</v>
      </c>
      <c r="R48" s="184">
        <f>SUMIF(入力!$B$9:$B$10007,A48,入力!$J$9:$J$10007)</f>
        <v>0</v>
      </c>
      <c r="S48" s="74"/>
      <c r="T48" s="73">
        <f t="shared" si="13"/>
        <v>0</v>
      </c>
      <c r="U48" s="180">
        <f t="shared" si="6"/>
        <v>0</v>
      </c>
      <c r="V48" s="190"/>
      <c r="W48" s="177">
        <f t="shared" si="8"/>
        <v>0</v>
      </c>
      <c r="X48" s="183">
        <f t="shared" si="9"/>
        <v>0</v>
      </c>
      <c r="Z48" s="187">
        <f>SUMIF(入力!$B$9:$B$10000,$A48,入力!Q$9:Q$10000)</f>
        <v>0</v>
      </c>
      <c r="AA48" s="72">
        <f>SUMIF(入力!$B$9:$B$10000,$A48,入力!R$9:R$10000)</f>
        <v>0</v>
      </c>
    </row>
    <row r="49" spans="1:27">
      <c r="A49" s="36">
        <f t="shared" si="7"/>
        <v>46</v>
      </c>
      <c r="B49" s="71">
        <f t="shared" si="10"/>
        <v>0</v>
      </c>
      <c r="C49" s="72">
        <f t="shared" si="11"/>
        <v>0</v>
      </c>
      <c r="D49" s="72">
        <f t="shared" si="12"/>
        <v>0</v>
      </c>
      <c r="E49" s="175">
        <f>IF(SUM(B49:D127)=0,0,SUM($D$3:D49))</f>
        <v>0</v>
      </c>
      <c r="G49" s="177">
        <f>SUMIF(入力!$Z$9:$Z$10007,CONCATENATE($A49,"_",G$2),入力!$D$9:$D$10007)</f>
        <v>0</v>
      </c>
      <c r="H49" s="73">
        <f>SUMIF(入力!$Z$9:$Z$10007,CONCATENATE($A49,"_",H$2),入力!$D$9:$D$10007)</f>
        <v>0</v>
      </c>
      <c r="I49" s="180">
        <f>SUMIF(入力!$Z$9:$Z$10007,CONCATENATE($A49,"_",I$2),入力!$D$9:$D$10007)</f>
        <v>0</v>
      </c>
      <c r="K49" s="177">
        <f>SUMIF(入力!$AA$9:$AA$10007,CONCATENATE($A49,"_",K$2),入力!$D$9:$D$10007)*-1</f>
        <v>0</v>
      </c>
      <c r="L49" s="73">
        <f>SUMIF(入力!$AA$9:$AA$10007,CONCATENATE($A49,"_",L$2),入力!$D$9:$D$10007)*-1</f>
        <v>0</v>
      </c>
      <c r="M49" s="73">
        <f>SUMIF(入力!$AA$9:$AA$10007,CONCATENATE($A49,"_",M$2),入力!$D$9:$D$10007)*-1</f>
        <v>0</v>
      </c>
      <c r="N49" s="73">
        <f>SUMIF(入力!$AA$9:$AA$10007,CONCATENATE($A49,"_",N$2),入力!$D$9:$D$10007)*-1</f>
        <v>0</v>
      </c>
      <c r="O49" s="73">
        <f>SUMIF(入力!$AA$9:$AA$10007,CONCATENATE($A49,"_",O$2),入力!$D$9:$D$10007)*-1</f>
        <v>0</v>
      </c>
      <c r="P49" s="180">
        <f>SUMIF(入力!$AA$9:$AA$10007,CONCATENATE($A49,"_",P$2),入力!$D$9:$D$10007)*-1</f>
        <v>0</v>
      </c>
      <c r="R49" s="184">
        <f>SUMIF(入力!$B$9:$B$10007,A49,入力!$J$9:$J$10007)</f>
        <v>0</v>
      </c>
      <c r="S49" s="74"/>
      <c r="T49" s="73">
        <f t="shared" si="13"/>
        <v>0</v>
      </c>
      <c r="U49" s="180">
        <f t="shared" si="6"/>
        <v>0</v>
      </c>
      <c r="V49" s="190"/>
      <c r="W49" s="177">
        <f t="shared" si="8"/>
        <v>0</v>
      </c>
      <c r="X49" s="183">
        <f t="shared" si="9"/>
        <v>0</v>
      </c>
      <c r="Z49" s="187">
        <f>SUMIF(入力!$B$9:$B$10000,$A49,入力!Q$9:Q$10000)</f>
        <v>0</v>
      </c>
      <c r="AA49" s="72">
        <f>SUMIF(入力!$B$9:$B$10000,$A49,入力!R$9:R$10000)</f>
        <v>0</v>
      </c>
    </row>
    <row r="50" spans="1:27">
      <c r="A50" s="36">
        <f t="shared" si="7"/>
        <v>47</v>
      </c>
      <c r="B50" s="71">
        <f t="shared" si="10"/>
        <v>0</v>
      </c>
      <c r="C50" s="72">
        <f t="shared" si="11"/>
        <v>0</v>
      </c>
      <c r="D50" s="72">
        <f t="shared" si="12"/>
        <v>0</v>
      </c>
      <c r="E50" s="175">
        <f>IF(SUM(B50:D128)=0,0,SUM($D$3:D50))</f>
        <v>0</v>
      </c>
      <c r="G50" s="177">
        <f>SUMIF(入力!$Z$9:$Z$10007,CONCATENATE($A50,"_",G$2),入力!$D$9:$D$10007)</f>
        <v>0</v>
      </c>
      <c r="H50" s="73">
        <f>SUMIF(入力!$Z$9:$Z$10007,CONCATENATE($A50,"_",H$2),入力!$D$9:$D$10007)</f>
        <v>0</v>
      </c>
      <c r="I50" s="180">
        <f>SUMIF(入力!$Z$9:$Z$10007,CONCATENATE($A50,"_",I$2),入力!$D$9:$D$10007)</f>
        <v>0</v>
      </c>
      <c r="K50" s="177">
        <f>SUMIF(入力!$AA$9:$AA$10007,CONCATENATE($A50,"_",K$2),入力!$D$9:$D$10007)*-1</f>
        <v>0</v>
      </c>
      <c r="L50" s="73">
        <f>SUMIF(入力!$AA$9:$AA$10007,CONCATENATE($A50,"_",L$2),入力!$D$9:$D$10007)*-1</f>
        <v>0</v>
      </c>
      <c r="M50" s="73">
        <f>SUMIF(入力!$AA$9:$AA$10007,CONCATENATE($A50,"_",M$2),入力!$D$9:$D$10007)*-1</f>
        <v>0</v>
      </c>
      <c r="N50" s="73">
        <f>SUMIF(入力!$AA$9:$AA$10007,CONCATENATE($A50,"_",N$2),入力!$D$9:$D$10007)*-1</f>
        <v>0</v>
      </c>
      <c r="O50" s="73">
        <f>SUMIF(入力!$AA$9:$AA$10007,CONCATENATE($A50,"_",O$2),入力!$D$9:$D$10007)*-1</f>
        <v>0</v>
      </c>
      <c r="P50" s="180">
        <f>SUMIF(入力!$AA$9:$AA$10007,CONCATENATE($A50,"_",P$2),入力!$D$9:$D$10007)*-1</f>
        <v>0</v>
      </c>
      <c r="R50" s="184">
        <f>SUMIF(入力!$B$9:$B$10007,A50,入力!$J$9:$J$10007)</f>
        <v>0</v>
      </c>
      <c r="S50" s="74"/>
      <c r="T50" s="73">
        <f t="shared" si="13"/>
        <v>0</v>
      </c>
      <c r="U50" s="180">
        <f t="shared" si="6"/>
        <v>0</v>
      </c>
      <c r="V50" s="190"/>
      <c r="W50" s="177">
        <f t="shared" si="8"/>
        <v>0</v>
      </c>
      <c r="X50" s="183">
        <f t="shared" si="9"/>
        <v>0</v>
      </c>
      <c r="Z50" s="187">
        <f>SUMIF(入力!$B$9:$B$10000,$A50,入力!Q$9:Q$10000)</f>
        <v>0</v>
      </c>
      <c r="AA50" s="72">
        <f>SUMIF(入力!$B$9:$B$10000,$A50,入力!R$9:R$10000)</f>
        <v>0</v>
      </c>
    </row>
    <row r="51" spans="1:27">
      <c r="A51" s="36">
        <f t="shared" si="7"/>
        <v>48</v>
      </c>
      <c r="B51" s="71">
        <f t="shared" si="10"/>
        <v>0</v>
      </c>
      <c r="C51" s="72">
        <f t="shared" si="11"/>
        <v>0</v>
      </c>
      <c r="D51" s="72">
        <f t="shared" si="12"/>
        <v>0</v>
      </c>
      <c r="E51" s="175">
        <f>IF(SUM(B51:D129)=0,0,SUM($D$3:D51))</f>
        <v>0</v>
      </c>
      <c r="G51" s="177">
        <f>SUMIF(入力!$Z$9:$Z$10007,CONCATENATE($A51,"_",G$2),入力!$D$9:$D$10007)</f>
        <v>0</v>
      </c>
      <c r="H51" s="73">
        <f>SUMIF(入力!$Z$9:$Z$10007,CONCATENATE($A51,"_",H$2),入力!$D$9:$D$10007)</f>
        <v>0</v>
      </c>
      <c r="I51" s="180">
        <f>SUMIF(入力!$Z$9:$Z$10007,CONCATENATE($A51,"_",I$2),入力!$D$9:$D$10007)</f>
        <v>0</v>
      </c>
      <c r="K51" s="177">
        <f>SUMIF(入力!$AA$9:$AA$10007,CONCATENATE($A51,"_",K$2),入力!$D$9:$D$10007)*-1</f>
        <v>0</v>
      </c>
      <c r="L51" s="73">
        <f>SUMIF(入力!$AA$9:$AA$10007,CONCATENATE($A51,"_",L$2),入力!$D$9:$D$10007)*-1</f>
        <v>0</v>
      </c>
      <c r="M51" s="73">
        <f>SUMIF(入力!$AA$9:$AA$10007,CONCATENATE($A51,"_",M$2),入力!$D$9:$D$10007)*-1</f>
        <v>0</v>
      </c>
      <c r="N51" s="73">
        <f>SUMIF(入力!$AA$9:$AA$10007,CONCATENATE($A51,"_",N$2),入力!$D$9:$D$10007)*-1</f>
        <v>0</v>
      </c>
      <c r="O51" s="73">
        <f>SUMIF(入力!$AA$9:$AA$10007,CONCATENATE($A51,"_",O$2),入力!$D$9:$D$10007)*-1</f>
        <v>0</v>
      </c>
      <c r="P51" s="180">
        <f>SUMIF(入力!$AA$9:$AA$10007,CONCATENATE($A51,"_",P$2),入力!$D$9:$D$10007)*-1</f>
        <v>0</v>
      </c>
      <c r="R51" s="184">
        <f>SUMIF(入力!$B$9:$B$10007,A51,入力!$J$9:$J$10007)</f>
        <v>0</v>
      </c>
      <c r="S51" s="74"/>
      <c r="T51" s="73">
        <f t="shared" si="13"/>
        <v>0</v>
      </c>
      <c r="U51" s="180">
        <f t="shared" si="6"/>
        <v>0</v>
      </c>
      <c r="V51" s="190"/>
      <c r="W51" s="177">
        <f t="shared" si="8"/>
        <v>0</v>
      </c>
      <c r="X51" s="183">
        <f t="shared" si="9"/>
        <v>0</v>
      </c>
      <c r="Z51" s="187">
        <f>SUMIF(入力!$B$9:$B$10000,$A51,入力!Q$9:Q$10000)</f>
        <v>0</v>
      </c>
      <c r="AA51" s="72">
        <f>SUMIF(入力!$B$9:$B$10000,$A51,入力!R$9:R$10000)</f>
        <v>0</v>
      </c>
    </row>
    <row r="52" spans="1:27">
      <c r="A52" s="36">
        <f t="shared" si="7"/>
        <v>49</v>
      </c>
      <c r="B52" s="71">
        <f t="shared" si="10"/>
        <v>0</v>
      </c>
      <c r="C52" s="72">
        <f t="shared" si="11"/>
        <v>0</v>
      </c>
      <c r="D52" s="72">
        <f t="shared" si="12"/>
        <v>0</v>
      </c>
      <c r="E52" s="175">
        <f>IF(SUM(B52:D130)=0,0,SUM($D$3:D52))</f>
        <v>0</v>
      </c>
      <c r="G52" s="177">
        <f>SUMIF(入力!$Z$9:$Z$10007,CONCATENATE($A52,"_",G$2),入力!$D$9:$D$10007)</f>
        <v>0</v>
      </c>
      <c r="H52" s="73">
        <f>SUMIF(入力!$Z$9:$Z$10007,CONCATENATE($A52,"_",H$2),入力!$D$9:$D$10007)</f>
        <v>0</v>
      </c>
      <c r="I52" s="180">
        <f>SUMIF(入力!$Z$9:$Z$10007,CONCATENATE($A52,"_",I$2),入力!$D$9:$D$10007)</f>
        <v>0</v>
      </c>
      <c r="K52" s="177">
        <f>SUMIF(入力!$AA$9:$AA$10007,CONCATENATE($A52,"_",K$2),入力!$D$9:$D$10007)*-1</f>
        <v>0</v>
      </c>
      <c r="L52" s="73">
        <f>SUMIF(入力!$AA$9:$AA$10007,CONCATENATE($A52,"_",L$2),入力!$D$9:$D$10007)*-1</f>
        <v>0</v>
      </c>
      <c r="M52" s="73">
        <f>SUMIF(入力!$AA$9:$AA$10007,CONCATENATE($A52,"_",M$2),入力!$D$9:$D$10007)*-1</f>
        <v>0</v>
      </c>
      <c r="N52" s="73">
        <f>SUMIF(入力!$AA$9:$AA$10007,CONCATENATE($A52,"_",N$2),入力!$D$9:$D$10007)*-1</f>
        <v>0</v>
      </c>
      <c r="O52" s="73">
        <f>SUMIF(入力!$AA$9:$AA$10007,CONCATENATE($A52,"_",O$2),入力!$D$9:$D$10007)*-1</f>
        <v>0</v>
      </c>
      <c r="P52" s="180">
        <f>SUMIF(入力!$AA$9:$AA$10007,CONCATENATE($A52,"_",P$2),入力!$D$9:$D$10007)*-1</f>
        <v>0</v>
      </c>
      <c r="R52" s="184">
        <f>SUMIF(入力!$B$9:$B$10007,A52,入力!$J$9:$J$10007)</f>
        <v>0</v>
      </c>
      <c r="S52" s="74"/>
      <c r="T52" s="73">
        <f t="shared" si="13"/>
        <v>0</v>
      </c>
      <c r="U52" s="180">
        <f t="shared" si="6"/>
        <v>0</v>
      </c>
      <c r="V52" s="190"/>
      <c r="W52" s="177">
        <f t="shared" si="8"/>
        <v>0</v>
      </c>
      <c r="X52" s="183">
        <f t="shared" si="9"/>
        <v>0</v>
      </c>
      <c r="Z52" s="187">
        <f>SUMIF(入力!$B$9:$B$10000,$A52,入力!Q$9:Q$10000)</f>
        <v>0</v>
      </c>
      <c r="AA52" s="72">
        <f>SUMIF(入力!$B$9:$B$10000,$A52,入力!R$9:R$10000)</f>
        <v>0</v>
      </c>
    </row>
    <row r="53" spans="1:27">
      <c r="A53" s="36">
        <f t="shared" si="7"/>
        <v>50</v>
      </c>
      <c r="B53" s="71">
        <f t="shared" si="10"/>
        <v>0</v>
      </c>
      <c r="C53" s="72">
        <f t="shared" si="11"/>
        <v>0</v>
      </c>
      <c r="D53" s="72">
        <f t="shared" si="12"/>
        <v>0</v>
      </c>
      <c r="E53" s="175">
        <f>IF(SUM(B53:D131)=0,0,SUM($D$3:D53))</f>
        <v>0</v>
      </c>
      <c r="G53" s="177">
        <f>SUMIF(入力!$Z$9:$Z$10007,CONCATENATE($A53,"_",G$2),入力!$D$9:$D$10007)</f>
        <v>0</v>
      </c>
      <c r="H53" s="73">
        <f>SUMIF(入力!$Z$9:$Z$10007,CONCATENATE($A53,"_",H$2),入力!$D$9:$D$10007)</f>
        <v>0</v>
      </c>
      <c r="I53" s="180">
        <f>SUMIF(入力!$Z$9:$Z$10007,CONCATENATE($A53,"_",I$2),入力!$D$9:$D$10007)</f>
        <v>0</v>
      </c>
      <c r="K53" s="177">
        <f>SUMIF(入力!$AA$9:$AA$10007,CONCATENATE($A53,"_",K$2),入力!$D$9:$D$10007)*-1</f>
        <v>0</v>
      </c>
      <c r="L53" s="73">
        <f>SUMIF(入力!$AA$9:$AA$10007,CONCATENATE($A53,"_",L$2),入力!$D$9:$D$10007)*-1</f>
        <v>0</v>
      </c>
      <c r="M53" s="73">
        <f>SUMIF(入力!$AA$9:$AA$10007,CONCATENATE($A53,"_",M$2),入力!$D$9:$D$10007)*-1</f>
        <v>0</v>
      </c>
      <c r="N53" s="73">
        <f>SUMIF(入力!$AA$9:$AA$10007,CONCATENATE($A53,"_",N$2),入力!$D$9:$D$10007)*-1</f>
        <v>0</v>
      </c>
      <c r="O53" s="73">
        <f>SUMIF(入力!$AA$9:$AA$10007,CONCATENATE($A53,"_",O$2),入力!$D$9:$D$10007)*-1</f>
        <v>0</v>
      </c>
      <c r="P53" s="180">
        <f>SUMIF(入力!$AA$9:$AA$10007,CONCATENATE($A53,"_",P$2),入力!$D$9:$D$10007)*-1</f>
        <v>0</v>
      </c>
      <c r="R53" s="184">
        <f>SUMIF(入力!$B$9:$B$10007,A53,入力!$J$9:$J$10007)</f>
        <v>0</v>
      </c>
      <c r="S53" s="74"/>
      <c r="T53" s="73">
        <f t="shared" si="13"/>
        <v>0</v>
      </c>
      <c r="U53" s="180">
        <f t="shared" si="6"/>
        <v>0</v>
      </c>
      <c r="V53" s="190"/>
      <c r="W53" s="177">
        <f t="shared" si="8"/>
        <v>0</v>
      </c>
      <c r="X53" s="183">
        <f t="shared" si="9"/>
        <v>0</v>
      </c>
      <c r="Z53" s="187">
        <f>SUMIF(入力!$B$9:$B$10000,$A53,入力!Q$9:Q$10000)</f>
        <v>0</v>
      </c>
      <c r="AA53" s="72">
        <f>SUMIF(入力!$B$9:$B$10000,$A53,入力!R$9:R$10000)</f>
        <v>0</v>
      </c>
    </row>
    <row r="54" spans="1:27">
      <c r="A54" s="36">
        <f t="shared" si="7"/>
        <v>51</v>
      </c>
      <c r="B54" s="71">
        <f t="shared" si="10"/>
        <v>0</v>
      </c>
      <c r="C54" s="72">
        <f t="shared" si="11"/>
        <v>0</v>
      </c>
      <c r="D54" s="72">
        <f t="shared" si="12"/>
        <v>0</v>
      </c>
      <c r="E54" s="175">
        <f>IF(SUM(B54:D132)=0,0,SUM($D$3:D54))</f>
        <v>0</v>
      </c>
      <c r="G54" s="177">
        <f>SUMIF(入力!$Z$9:$Z$10007,CONCATENATE($A54,"_",G$2),入力!$D$9:$D$10007)</f>
        <v>0</v>
      </c>
      <c r="H54" s="73">
        <f>SUMIF(入力!$Z$9:$Z$10007,CONCATENATE($A54,"_",H$2),入力!$D$9:$D$10007)</f>
        <v>0</v>
      </c>
      <c r="I54" s="180">
        <f>SUMIF(入力!$Z$9:$Z$10007,CONCATENATE($A54,"_",I$2),入力!$D$9:$D$10007)</f>
        <v>0</v>
      </c>
      <c r="K54" s="177">
        <f>SUMIF(入力!$AA$9:$AA$10007,CONCATENATE($A54,"_",K$2),入力!$D$9:$D$10007)*-1</f>
        <v>0</v>
      </c>
      <c r="L54" s="73">
        <f>SUMIF(入力!$AA$9:$AA$10007,CONCATENATE($A54,"_",L$2),入力!$D$9:$D$10007)*-1</f>
        <v>0</v>
      </c>
      <c r="M54" s="73">
        <f>SUMIF(入力!$AA$9:$AA$10007,CONCATENATE($A54,"_",M$2),入力!$D$9:$D$10007)*-1</f>
        <v>0</v>
      </c>
      <c r="N54" s="73">
        <f>SUMIF(入力!$AA$9:$AA$10007,CONCATENATE($A54,"_",N$2),入力!$D$9:$D$10007)*-1</f>
        <v>0</v>
      </c>
      <c r="O54" s="73">
        <f>SUMIF(入力!$AA$9:$AA$10007,CONCATENATE($A54,"_",O$2),入力!$D$9:$D$10007)*-1</f>
        <v>0</v>
      </c>
      <c r="P54" s="180">
        <f>SUMIF(入力!$AA$9:$AA$10007,CONCATENATE($A54,"_",P$2),入力!$D$9:$D$10007)*-1</f>
        <v>0</v>
      </c>
      <c r="R54" s="184">
        <f>SUMIF(入力!$B$9:$B$10007,A54,入力!$J$9:$J$10007)</f>
        <v>0</v>
      </c>
      <c r="S54" s="74"/>
      <c r="T54" s="73">
        <f t="shared" si="13"/>
        <v>0</v>
      </c>
      <c r="U54" s="180">
        <f t="shared" si="6"/>
        <v>0</v>
      </c>
      <c r="V54" s="190"/>
      <c r="W54" s="177">
        <f t="shared" si="8"/>
        <v>0</v>
      </c>
      <c r="X54" s="183">
        <f t="shared" si="9"/>
        <v>0</v>
      </c>
      <c r="Z54" s="187">
        <f>SUMIF(入力!$B$9:$B$10000,$A54,入力!Q$9:Q$10000)</f>
        <v>0</v>
      </c>
      <c r="AA54" s="72">
        <f>SUMIF(入力!$B$9:$B$10000,$A54,入力!R$9:R$10000)</f>
        <v>0</v>
      </c>
    </row>
    <row r="55" spans="1:27">
      <c r="A55" s="36">
        <f t="shared" si="7"/>
        <v>52</v>
      </c>
      <c r="B55" s="71">
        <f t="shared" si="10"/>
        <v>0</v>
      </c>
      <c r="C55" s="72">
        <f t="shared" si="11"/>
        <v>0</v>
      </c>
      <c r="D55" s="72">
        <f t="shared" si="12"/>
        <v>0</v>
      </c>
      <c r="E55" s="175">
        <f>IF(SUM(B55:D133)=0,0,SUM($D$3:D55))</f>
        <v>0</v>
      </c>
      <c r="G55" s="177">
        <f>SUMIF(入力!$Z$9:$Z$10007,CONCATENATE($A55,"_",G$2),入力!$D$9:$D$10007)</f>
        <v>0</v>
      </c>
      <c r="H55" s="73">
        <f>SUMIF(入力!$Z$9:$Z$10007,CONCATENATE($A55,"_",H$2),入力!$D$9:$D$10007)</f>
        <v>0</v>
      </c>
      <c r="I55" s="180">
        <f>SUMIF(入力!$Z$9:$Z$10007,CONCATENATE($A55,"_",I$2),入力!$D$9:$D$10007)</f>
        <v>0</v>
      </c>
      <c r="K55" s="177">
        <f>SUMIF(入力!$AA$9:$AA$10007,CONCATENATE($A55,"_",K$2),入力!$D$9:$D$10007)*-1</f>
        <v>0</v>
      </c>
      <c r="L55" s="73">
        <f>SUMIF(入力!$AA$9:$AA$10007,CONCATENATE($A55,"_",L$2),入力!$D$9:$D$10007)*-1</f>
        <v>0</v>
      </c>
      <c r="M55" s="73">
        <f>SUMIF(入力!$AA$9:$AA$10007,CONCATENATE($A55,"_",M$2),入力!$D$9:$D$10007)*-1</f>
        <v>0</v>
      </c>
      <c r="N55" s="73">
        <f>SUMIF(入力!$AA$9:$AA$10007,CONCATENATE($A55,"_",N$2),入力!$D$9:$D$10007)*-1</f>
        <v>0</v>
      </c>
      <c r="O55" s="73">
        <f>SUMIF(入力!$AA$9:$AA$10007,CONCATENATE($A55,"_",O$2),入力!$D$9:$D$10007)*-1</f>
        <v>0</v>
      </c>
      <c r="P55" s="180">
        <f>SUMIF(入力!$AA$9:$AA$10007,CONCATENATE($A55,"_",P$2),入力!$D$9:$D$10007)*-1</f>
        <v>0</v>
      </c>
      <c r="R55" s="184">
        <f>SUMIF(入力!$B$9:$B$10007,A55,入力!$J$9:$J$10007)</f>
        <v>0</v>
      </c>
      <c r="S55" s="74"/>
      <c r="T55" s="73">
        <f t="shared" si="13"/>
        <v>0</v>
      </c>
      <c r="U55" s="180">
        <f t="shared" si="6"/>
        <v>0</v>
      </c>
      <c r="V55" s="190"/>
      <c r="W55" s="177">
        <f t="shared" si="8"/>
        <v>0</v>
      </c>
      <c r="X55" s="183">
        <f t="shared" si="9"/>
        <v>0</v>
      </c>
      <c r="Z55" s="187">
        <f>SUMIF(入力!$B$9:$B$10000,$A55,入力!Q$9:Q$10000)</f>
        <v>0</v>
      </c>
      <c r="AA55" s="72">
        <f>SUMIF(入力!$B$9:$B$10000,$A55,入力!R$9:R$10000)</f>
        <v>0</v>
      </c>
    </row>
    <row r="56" spans="1:27">
      <c r="A56" s="36">
        <f t="shared" si="7"/>
        <v>53</v>
      </c>
      <c r="B56" s="71">
        <f t="shared" si="10"/>
        <v>0</v>
      </c>
      <c r="C56" s="72">
        <f t="shared" si="11"/>
        <v>0</v>
      </c>
      <c r="D56" s="72">
        <f t="shared" si="12"/>
        <v>0</v>
      </c>
      <c r="E56" s="175">
        <f>IF(SUM(B56:D134)=0,0,SUM($D$3:D56))</f>
        <v>0</v>
      </c>
      <c r="G56" s="177">
        <f>SUMIF(入力!$Z$9:$Z$10007,CONCATENATE($A56,"_",G$2),入力!$D$9:$D$10007)</f>
        <v>0</v>
      </c>
      <c r="H56" s="73">
        <f>SUMIF(入力!$Z$9:$Z$10007,CONCATENATE($A56,"_",H$2),入力!$D$9:$D$10007)</f>
        <v>0</v>
      </c>
      <c r="I56" s="180">
        <f>SUMIF(入力!$Z$9:$Z$10007,CONCATENATE($A56,"_",I$2),入力!$D$9:$D$10007)</f>
        <v>0</v>
      </c>
      <c r="K56" s="177">
        <f>SUMIF(入力!$AA$9:$AA$10007,CONCATENATE($A56,"_",K$2),入力!$D$9:$D$10007)*-1</f>
        <v>0</v>
      </c>
      <c r="L56" s="73">
        <f>SUMIF(入力!$AA$9:$AA$10007,CONCATENATE($A56,"_",L$2),入力!$D$9:$D$10007)*-1</f>
        <v>0</v>
      </c>
      <c r="M56" s="73">
        <f>SUMIF(入力!$AA$9:$AA$10007,CONCATENATE($A56,"_",M$2),入力!$D$9:$D$10007)*-1</f>
        <v>0</v>
      </c>
      <c r="N56" s="73">
        <f>SUMIF(入力!$AA$9:$AA$10007,CONCATENATE($A56,"_",N$2),入力!$D$9:$D$10007)*-1</f>
        <v>0</v>
      </c>
      <c r="O56" s="73">
        <f>SUMIF(入力!$AA$9:$AA$10007,CONCATENATE($A56,"_",O$2),入力!$D$9:$D$10007)*-1</f>
        <v>0</v>
      </c>
      <c r="P56" s="180">
        <f>SUMIF(入力!$AA$9:$AA$10007,CONCATENATE($A56,"_",P$2),入力!$D$9:$D$10007)*-1</f>
        <v>0</v>
      </c>
      <c r="R56" s="184">
        <f>SUMIF(入力!$B$9:$B$10007,A56,入力!$J$9:$J$10007)</f>
        <v>0</v>
      </c>
      <c r="S56" s="74"/>
      <c r="T56" s="73">
        <f t="shared" si="13"/>
        <v>0</v>
      </c>
      <c r="U56" s="180">
        <f t="shared" si="6"/>
        <v>0</v>
      </c>
      <c r="V56" s="190"/>
      <c r="W56" s="177">
        <f t="shared" si="8"/>
        <v>0</v>
      </c>
      <c r="X56" s="183">
        <f t="shared" si="9"/>
        <v>0</v>
      </c>
      <c r="Z56" s="187">
        <f>SUMIF(入力!$B$9:$B$10000,$A56,入力!Q$9:Q$10000)</f>
        <v>0</v>
      </c>
      <c r="AA56" s="72">
        <f>SUMIF(入力!$B$9:$B$10000,$A56,入力!R$9:R$10000)</f>
        <v>0</v>
      </c>
    </row>
    <row r="57" spans="1:27">
      <c r="A57" s="36">
        <f t="shared" si="7"/>
        <v>54</v>
      </c>
      <c r="B57" s="71">
        <f t="shared" si="10"/>
        <v>0</v>
      </c>
      <c r="C57" s="72">
        <f t="shared" si="11"/>
        <v>0</v>
      </c>
      <c r="D57" s="72">
        <f t="shared" si="12"/>
        <v>0</v>
      </c>
      <c r="E57" s="175">
        <f>IF(SUM(B57:D135)=0,0,SUM($D$3:D57))</f>
        <v>0</v>
      </c>
      <c r="G57" s="177">
        <f>SUMIF(入力!$Z$9:$Z$10007,CONCATENATE($A57,"_",G$2),入力!$D$9:$D$10007)</f>
        <v>0</v>
      </c>
      <c r="H57" s="73">
        <f>SUMIF(入力!$Z$9:$Z$10007,CONCATENATE($A57,"_",H$2),入力!$D$9:$D$10007)</f>
        <v>0</v>
      </c>
      <c r="I57" s="180">
        <f>SUMIF(入力!$Z$9:$Z$10007,CONCATENATE($A57,"_",I$2),入力!$D$9:$D$10007)</f>
        <v>0</v>
      </c>
      <c r="K57" s="177">
        <f>SUMIF(入力!$AA$9:$AA$10007,CONCATENATE($A57,"_",K$2),入力!$D$9:$D$10007)*-1</f>
        <v>0</v>
      </c>
      <c r="L57" s="73">
        <f>SUMIF(入力!$AA$9:$AA$10007,CONCATENATE($A57,"_",L$2),入力!$D$9:$D$10007)*-1</f>
        <v>0</v>
      </c>
      <c r="M57" s="73">
        <f>SUMIF(入力!$AA$9:$AA$10007,CONCATENATE($A57,"_",M$2),入力!$D$9:$D$10007)*-1</f>
        <v>0</v>
      </c>
      <c r="N57" s="73">
        <f>SUMIF(入力!$AA$9:$AA$10007,CONCATENATE($A57,"_",N$2),入力!$D$9:$D$10007)*-1</f>
        <v>0</v>
      </c>
      <c r="O57" s="73">
        <f>SUMIF(入力!$AA$9:$AA$10007,CONCATENATE($A57,"_",O$2),入力!$D$9:$D$10007)*-1</f>
        <v>0</v>
      </c>
      <c r="P57" s="180">
        <f>SUMIF(入力!$AA$9:$AA$10007,CONCATENATE($A57,"_",P$2),入力!$D$9:$D$10007)*-1</f>
        <v>0</v>
      </c>
      <c r="R57" s="184">
        <f>SUMIF(入力!$B$9:$B$10007,A57,入力!$J$9:$J$10007)</f>
        <v>0</v>
      </c>
      <c r="S57" s="74"/>
      <c r="T57" s="73">
        <f t="shared" si="13"/>
        <v>0</v>
      </c>
      <c r="U57" s="180">
        <f t="shared" si="6"/>
        <v>0</v>
      </c>
      <c r="V57" s="190"/>
      <c r="W57" s="177">
        <f t="shared" si="8"/>
        <v>0</v>
      </c>
      <c r="X57" s="183">
        <f t="shared" si="9"/>
        <v>0</v>
      </c>
      <c r="Z57" s="187">
        <f>SUMIF(入力!$B$9:$B$10000,$A57,入力!Q$9:Q$10000)</f>
        <v>0</v>
      </c>
      <c r="AA57" s="72">
        <f>SUMIF(入力!$B$9:$B$10000,$A57,入力!R$9:R$10000)</f>
        <v>0</v>
      </c>
    </row>
    <row r="58" spans="1:27">
      <c r="A58" s="36">
        <f t="shared" si="7"/>
        <v>55</v>
      </c>
      <c r="B58" s="71">
        <f t="shared" si="10"/>
        <v>0</v>
      </c>
      <c r="C58" s="72">
        <f t="shared" si="11"/>
        <v>0</v>
      </c>
      <c r="D58" s="72">
        <f t="shared" si="12"/>
        <v>0</v>
      </c>
      <c r="E58" s="175">
        <f>IF(SUM(B58:D136)=0,0,SUM($D$3:D58))</f>
        <v>0</v>
      </c>
      <c r="G58" s="177">
        <f>SUMIF(入力!$Z$9:$Z$10007,CONCATENATE($A58,"_",G$2),入力!$D$9:$D$10007)</f>
        <v>0</v>
      </c>
      <c r="H58" s="73">
        <f>SUMIF(入力!$Z$9:$Z$10007,CONCATENATE($A58,"_",H$2),入力!$D$9:$D$10007)</f>
        <v>0</v>
      </c>
      <c r="I58" s="180">
        <f>SUMIF(入力!$Z$9:$Z$10007,CONCATENATE($A58,"_",I$2),入力!$D$9:$D$10007)</f>
        <v>0</v>
      </c>
      <c r="K58" s="177">
        <f>SUMIF(入力!$AA$9:$AA$10007,CONCATENATE($A58,"_",K$2),入力!$D$9:$D$10007)*-1</f>
        <v>0</v>
      </c>
      <c r="L58" s="73">
        <f>SUMIF(入力!$AA$9:$AA$10007,CONCATENATE($A58,"_",L$2),入力!$D$9:$D$10007)*-1</f>
        <v>0</v>
      </c>
      <c r="M58" s="73">
        <f>SUMIF(入力!$AA$9:$AA$10007,CONCATENATE($A58,"_",M$2),入力!$D$9:$D$10007)*-1</f>
        <v>0</v>
      </c>
      <c r="N58" s="73">
        <f>SUMIF(入力!$AA$9:$AA$10007,CONCATENATE($A58,"_",N$2),入力!$D$9:$D$10007)*-1</f>
        <v>0</v>
      </c>
      <c r="O58" s="73">
        <f>SUMIF(入力!$AA$9:$AA$10007,CONCATENATE($A58,"_",O$2),入力!$D$9:$D$10007)*-1</f>
        <v>0</v>
      </c>
      <c r="P58" s="180">
        <f>SUMIF(入力!$AA$9:$AA$10007,CONCATENATE($A58,"_",P$2),入力!$D$9:$D$10007)*-1</f>
        <v>0</v>
      </c>
      <c r="R58" s="184">
        <f>SUMIF(入力!$B$9:$B$10007,A58,入力!$J$9:$J$10007)</f>
        <v>0</v>
      </c>
      <c r="S58" s="74"/>
      <c r="T58" s="73">
        <f t="shared" si="13"/>
        <v>0</v>
      </c>
      <c r="U58" s="180">
        <f t="shared" si="6"/>
        <v>0</v>
      </c>
      <c r="V58" s="190"/>
      <c r="W58" s="177">
        <f t="shared" si="8"/>
        <v>0</v>
      </c>
      <c r="X58" s="183">
        <f t="shared" si="9"/>
        <v>0</v>
      </c>
      <c r="Z58" s="187">
        <f>SUMIF(入力!$B$9:$B$10000,$A58,入力!Q$9:Q$10000)</f>
        <v>0</v>
      </c>
      <c r="AA58" s="72">
        <f>SUMIF(入力!$B$9:$B$10000,$A58,入力!R$9:R$10000)</f>
        <v>0</v>
      </c>
    </row>
    <row r="59" spans="1:27">
      <c r="A59" s="36">
        <f t="shared" si="7"/>
        <v>56</v>
      </c>
      <c r="B59" s="71">
        <f t="shared" si="10"/>
        <v>0</v>
      </c>
      <c r="C59" s="72">
        <f t="shared" si="11"/>
        <v>0</v>
      </c>
      <c r="D59" s="72">
        <f t="shared" si="12"/>
        <v>0</v>
      </c>
      <c r="E59" s="175">
        <f>IF(SUM(B59:D137)=0,0,SUM($D$3:D59))</f>
        <v>0</v>
      </c>
      <c r="G59" s="177">
        <f>SUMIF(入力!$Z$9:$Z$10007,CONCATENATE($A59,"_",G$2),入力!$D$9:$D$10007)</f>
        <v>0</v>
      </c>
      <c r="H59" s="73">
        <f>SUMIF(入力!$Z$9:$Z$10007,CONCATENATE($A59,"_",H$2),入力!$D$9:$D$10007)</f>
        <v>0</v>
      </c>
      <c r="I59" s="180">
        <f>SUMIF(入力!$Z$9:$Z$10007,CONCATENATE($A59,"_",I$2),入力!$D$9:$D$10007)</f>
        <v>0</v>
      </c>
      <c r="K59" s="177">
        <f>SUMIF(入力!$AA$9:$AA$10007,CONCATENATE($A59,"_",K$2),入力!$D$9:$D$10007)*-1</f>
        <v>0</v>
      </c>
      <c r="L59" s="73">
        <f>SUMIF(入力!$AA$9:$AA$10007,CONCATENATE($A59,"_",L$2),入力!$D$9:$D$10007)*-1</f>
        <v>0</v>
      </c>
      <c r="M59" s="73">
        <f>SUMIF(入力!$AA$9:$AA$10007,CONCATENATE($A59,"_",M$2),入力!$D$9:$D$10007)*-1</f>
        <v>0</v>
      </c>
      <c r="N59" s="73">
        <f>SUMIF(入力!$AA$9:$AA$10007,CONCATENATE($A59,"_",N$2),入力!$D$9:$D$10007)*-1</f>
        <v>0</v>
      </c>
      <c r="O59" s="73">
        <f>SUMIF(入力!$AA$9:$AA$10007,CONCATENATE($A59,"_",O$2),入力!$D$9:$D$10007)*-1</f>
        <v>0</v>
      </c>
      <c r="P59" s="180">
        <f>SUMIF(入力!$AA$9:$AA$10007,CONCATENATE($A59,"_",P$2),入力!$D$9:$D$10007)*-1</f>
        <v>0</v>
      </c>
      <c r="R59" s="184">
        <f>SUMIF(入力!$B$9:$B$10007,A59,入力!$J$9:$J$10007)</f>
        <v>0</v>
      </c>
      <c r="S59" s="74"/>
      <c r="T59" s="73">
        <f t="shared" si="13"/>
        <v>0</v>
      </c>
      <c r="U59" s="180">
        <f t="shared" si="6"/>
        <v>0</v>
      </c>
      <c r="V59" s="190"/>
      <c r="W59" s="177">
        <f t="shared" si="8"/>
        <v>0</v>
      </c>
      <c r="X59" s="183">
        <f t="shared" si="9"/>
        <v>0</v>
      </c>
      <c r="Z59" s="187">
        <f>SUMIF(入力!$B$9:$B$10000,$A59,入力!Q$9:Q$10000)</f>
        <v>0</v>
      </c>
      <c r="AA59" s="72">
        <f>SUMIF(入力!$B$9:$B$10000,$A59,入力!R$9:R$10000)</f>
        <v>0</v>
      </c>
    </row>
    <row r="60" spans="1:27">
      <c r="A60" s="36">
        <f t="shared" si="7"/>
        <v>57</v>
      </c>
      <c r="B60" s="71">
        <f t="shared" si="10"/>
        <v>0</v>
      </c>
      <c r="C60" s="72">
        <f t="shared" si="11"/>
        <v>0</v>
      </c>
      <c r="D60" s="72">
        <f t="shared" si="12"/>
        <v>0</v>
      </c>
      <c r="E60" s="175">
        <f>IF(SUM(B60:D138)=0,0,SUM($D$3:D60))</f>
        <v>0</v>
      </c>
      <c r="G60" s="177">
        <f>SUMIF(入力!$Z$9:$Z$10007,CONCATENATE($A60,"_",G$2),入力!$D$9:$D$10007)</f>
        <v>0</v>
      </c>
      <c r="H60" s="73">
        <f>SUMIF(入力!$Z$9:$Z$10007,CONCATENATE($A60,"_",H$2),入力!$D$9:$D$10007)</f>
        <v>0</v>
      </c>
      <c r="I60" s="180">
        <f>SUMIF(入力!$Z$9:$Z$10007,CONCATENATE($A60,"_",I$2),入力!$D$9:$D$10007)</f>
        <v>0</v>
      </c>
      <c r="K60" s="177">
        <f>SUMIF(入力!$AA$9:$AA$10007,CONCATENATE($A60,"_",K$2),入力!$D$9:$D$10007)*-1</f>
        <v>0</v>
      </c>
      <c r="L60" s="73">
        <f>SUMIF(入力!$AA$9:$AA$10007,CONCATENATE($A60,"_",L$2),入力!$D$9:$D$10007)*-1</f>
        <v>0</v>
      </c>
      <c r="M60" s="73">
        <f>SUMIF(入力!$AA$9:$AA$10007,CONCATENATE($A60,"_",M$2),入力!$D$9:$D$10007)*-1</f>
        <v>0</v>
      </c>
      <c r="N60" s="73">
        <f>SUMIF(入力!$AA$9:$AA$10007,CONCATENATE($A60,"_",N$2),入力!$D$9:$D$10007)*-1</f>
        <v>0</v>
      </c>
      <c r="O60" s="73">
        <f>SUMIF(入力!$AA$9:$AA$10007,CONCATENATE($A60,"_",O$2),入力!$D$9:$D$10007)*-1</f>
        <v>0</v>
      </c>
      <c r="P60" s="180">
        <f>SUMIF(入力!$AA$9:$AA$10007,CONCATENATE($A60,"_",P$2),入力!$D$9:$D$10007)*-1</f>
        <v>0</v>
      </c>
      <c r="R60" s="184">
        <f>SUMIF(入力!$B$9:$B$10007,A60,入力!$J$9:$J$10007)</f>
        <v>0</v>
      </c>
      <c r="S60" s="74"/>
      <c r="T60" s="73">
        <f t="shared" si="13"/>
        <v>0</v>
      </c>
      <c r="U60" s="180">
        <f t="shared" si="6"/>
        <v>0</v>
      </c>
      <c r="V60" s="190"/>
      <c r="W60" s="177">
        <f t="shared" si="8"/>
        <v>0</v>
      </c>
      <c r="X60" s="183">
        <f t="shared" si="9"/>
        <v>0</v>
      </c>
      <c r="Z60" s="187">
        <f>SUMIF(入力!$B$9:$B$10000,$A60,入力!Q$9:Q$10000)</f>
        <v>0</v>
      </c>
      <c r="AA60" s="72">
        <f>SUMIF(入力!$B$9:$B$10000,$A60,入力!R$9:R$10000)</f>
        <v>0</v>
      </c>
    </row>
    <row r="61" spans="1:27">
      <c r="A61" s="36">
        <f t="shared" si="7"/>
        <v>58</v>
      </c>
      <c r="B61" s="71">
        <f t="shared" si="10"/>
        <v>0</v>
      </c>
      <c r="C61" s="72">
        <f t="shared" si="11"/>
        <v>0</v>
      </c>
      <c r="D61" s="72">
        <f t="shared" si="12"/>
        <v>0</v>
      </c>
      <c r="E61" s="175">
        <f>IF(SUM(B61:D139)=0,0,SUM($D$3:D61))</f>
        <v>0</v>
      </c>
      <c r="G61" s="177">
        <f>SUMIF(入力!$Z$9:$Z$10007,CONCATENATE($A61,"_",G$2),入力!$D$9:$D$10007)</f>
        <v>0</v>
      </c>
      <c r="H61" s="73">
        <f>SUMIF(入力!$Z$9:$Z$10007,CONCATENATE($A61,"_",H$2),入力!$D$9:$D$10007)</f>
        <v>0</v>
      </c>
      <c r="I61" s="180">
        <f>SUMIF(入力!$Z$9:$Z$10007,CONCATENATE($A61,"_",I$2),入力!$D$9:$D$10007)</f>
        <v>0</v>
      </c>
      <c r="K61" s="177">
        <f>SUMIF(入力!$AA$9:$AA$10007,CONCATENATE($A61,"_",K$2),入力!$D$9:$D$10007)*-1</f>
        <v>0</v>
      </c>
      <c r="L61" s="73">
        <f>SUMIF(入力!$AA$9:$AA$10007,CONCATENATE($A61,"_",L$2),入力!$D$9:$D$10007)*-1</f>
        <v>0</v>
      </c>
      <c r="M61" s="73">
        <f>SUMIF(入力!$AA$9:$AA$10007,CONCATENATE($A61,"_",M$2),入力!$D$9:$D$10007)*-1</f>
        <v>0</v>
      </c>
      <c r="N61" s="73">
        <f>SUMIF(入力!$AA$9:$AA$10007,CONCATENATE($A61,"_",N$2),入力!$D$9:$D$10007)*-1</f>
        <v>0</v>
      </c>
      <c r="O61" s="73">
        <f>SUMIF(入力!$AA$9:$AA$10007,CONCATENATE($A61,"_",O$2),入力!$D$9:$D$10007)*-1</f>
        <v>0</v>
      </c>
      <c r="P61" s="180">
        <f>SUMIF(入力!$AA$9:$AA$10007,CONCATENATE($A61,"_",P$2),入力!$D$9:$D$10007)*-1</f>
        <v>0</v>
      </c>
      <c r="R61" s="184">
        <f>SUMIF(入力!$B$9:$B$10007,A61,入力!$J$9:$J$10007)</f>
        <v>0</v>
      </c>
      <c r="S61" s="74"/>
      <c r="T61" s="73">
        <f t="shared" si="13"/>
        <v>0</v>
      </c>
      <c r="U61" s="180">
        <f t="shared" si="6"/>
        <v>0</v>
      </c>
      <c r="V61" s="190"/>
      <c r="W61" s="177">
        <f t="shared" si="8"/>
        <v>0</v>
      </c>
      <c r="X61" s="183">
        <f t="shared" si="9"/>
        <v>0</v>
      </c>
      <c r="Z61" s="187">
        <f>SUMIF(入力!$B$9:$B$10000,$A61,入力!Q$9:Q$10000)</f>
        <v>0</v>
      </c>
      <c r="AA61" s="72">
        <f>SUMIF(入力!$B$9:$B$10000,$A61,入力!R$9:R$10000)</f>
        <v>0</v>
      </c>
    </row>
    <row r="62" spans="1:27">
      <c r="A62" s="36">
        <f t="shared" si="7"/>
        <v>59</v>
      </c>
      <c r="B62" s="71">
        <f t="shared" si="10"/>
        <v>0</v>
      </c>
      <c r="C62" s="72">
        <f t="shared" si="11"/>
        <v>0</v>
      </c>
      <c r="D62" s="72">
        <f t="shared" si="12"/>
        <v>0</v>
      </c>
      <c r="E62" s="175">
        <f>IF(SUM(B62:D140)=0,0,SUM($D$3:D62))</f>
        <v>0</v>
      </c>
      <c r="G62" s="177">
        <f>SUMIF(入力!$Z$9:$Z$10007,CONCATENATE($A62,"_",G$2),入力!$D$9:$D$10007)</f>
        <v>0</v>
      </c>
      <c r="H62" s="73">
        <f>SUMIF(入力!$Z$9:$Z$10007,CONCATENATE($A62,"_",H$2),入力!$D$9:$D$10007)</f>
        <v>0</v>
      </c>
      <c r="I62" s="180">
        <f>SUMIF(入力!$Z$9:$Z$10007,CONCATENATE($A62,"_",I$2),入力!$D$9:$D$10007)</f>
        <v>0</v>
      </c>
      <c r="K62" s="177">
        <f>SUMIF(入力!$AA$9:$AA$10007,CONCATENATE($A62,"_",K$2),入力!$D$9:$D$10007)*-1</f>
        <v>0</v>
      </c>
      <c r="L62" s="73">
        <f>SUMIF(入力!$AA$9:$AA$10007,CONCATENATE($A62,"_",L$2),入力!$D$9:$D$10007)*-1</f>
        <v>0</v>
      </c>
      <c r="M62" s="73">
        <f>SUMIF(入力!$AA$9:$AA$10007,CONCATENATE($A62,"_",M$2),入力!$D$9:$D$10007)*-1</f>
        <v>0</v>
      </c>
      <c r="N62" s="73">
        <f>SUMIF(入力!$AA$9:$AA$10007,CONCATENATE($A62,"_",N$2),入力!$D$9:$D$10007)*-1</f>
        <v>0</v>
      </c>
      <c r="O62" s="73">
        <f>SUMIF(入力!$AA$9:$AA$10007,CONCATENATE($A62,"_",O$2),入力!$D$9:$D$10007)*-1</f>
        <v>0</v>
      </c>
      <c r="P62" s="180">
        <f>SUMIF(入力!$AA$9:$AA$10007,CONCATENATE($A62,"_",P$2),入力!$D$9:$D$10007)*-1</f>
        <v>0</v>
      </c>
      <c r="R62" s="184">
        <f>SUMIF(入力!$B$9:$B$10007,A62,入力!$J$9:$J$10007)</f>
        <v>0</v>
      </c>
      <c r="S62" s="74"/>
      <c r="T62" s="73">
        <f t="shared" si="13"/>
        <v>0</v>
      </c>
      <c r="U62" s="180">
        <f t="shared" si="6"/>
        <v>0</v>
      </c>
      <c r="V62" s="190"/>
      <c r="W62" s="177">
        <f t="shared" si="8"/>
        <v>0</v>
      </c>
      <c r="X62" s="183">
        <f t="shared" si="9"/>
        <v>0</v>
      </c>
      <c r="Z62" s="187">
        <f>SUMIF(入力!$B$9:$B$10000,$A62,入力!Q$9:Q$10000)</f>
        <v>0</v>
      </c>
      <c r="AA62" s="72">
        <f>SUMIF(入力!$B$9:$B$10000,$A62,入力!R$9:R$10000)</f>
        <v>0</v>
      </c>
    </row>
    <row r="63" spans="1:27">
      <c r="A63" s="36">
        <f t="shared" si="7"/>
        <v>60</v>
      </c>
      <c r="B63" s="71">
        <f t="shared" si="10"/>
        <v>0</v>
      </c>
      <c r="C63" s="72">
        <f t="shared" si="11"/>
        <v>0</v>
      </c>
      <c r="D63" s="72">
        <f t="shared" si="12"/>
        <v>0</v>
      </c>
      <c r="E63" s="175">
        <f>IF(SUM(B63:D141)=0,0,SUM($D$3:D63))</f>
        <v>0</v>
      </c>
      <c r="G63" s="177">
        <f>SUMIF(入力!$Z$9:$Z$10007,CONCATENATE($A63,"_",G$2),入力!$D$9:$D$10007)</f>
        <v>0</v>
      </c>
      <c r="H63" s="73">
        <f>SUMIF(入力!$Z$9:$Z$10007,CONCATENATE($A63,"_",H$2),入力!$D$9:$D$10007)</f>
        <v>0</v>
      </c>
      <c r="I63" s="180">
        <f>SUMIF(入力!$Z$9:$Z$10007,CONCATENATE($A63,"_",I$2),入力!$D$9:$D$10007)</f>
        <v>0</v>
      </c>
      <c r="K63" s="177">
        <f>SUMIF(入力!$AA$9:$AA$10007,CONCATENATE($A63,"_",K$2),入力!$D$9:$D$10007)*-1</f>
        <v>0</v>
      </c>
      <c r="L63" s="73">
        <f>SUMIF(入力!$AA$9:$AA$10007,CONCATENATE($A63,"_",L$2),入力!$D$9:$D$10007)*-1</f>
        <v>0</v>
      </c>
      <c r="M63" s="73">
        <f>SUMIF(入力!$AA$9:$AA$10007,CONCATENATE($A63,"_",M$2),入力!$D$9:$D$10007)*-1</f>
        <v>0</v>
      </c>
      <c r="N63" s="73">
        <f>SUMIF(入力!$AA$9:$AA$10007,CONCATENATE($A63,"_",N$2),入力!$D$9:$D$10007)*-1</f>
        <v>0</v>
      </c>
      <c r="O63" s="73">
        <f>SUMIF(入力!$AA$9:$AA$10007,CONCATENATE($A63,"_",O$2),入力!$D$9:$D$10007)*-1</f>
        <v>0</v>
      </c>
      <c r="P63" s="180">
        <f>SUMIF(入力!$AA$9:$AA$10007,CONCATENATE($A63,"_",P$2),入力!$D$9:$D$10007)*-1</f>
        <v>0</v>
      </c>
      <c r="R63" s="184">
        <f>SUMIF(入力!$B$9:$B$10007,A63,入力!$J$9:$J$10007)</f>
        <v>0</v>
      </c>
      <c r="S63" s="74"/>
      <c r="T63" s="73">
        <f t="shared" si="13"/>
        <v>0</v>
      </c>
      <c r="U63" s="180">
        <f t="shared" si="6"/>
        <v>0</v>
      </c>
      <c r="V63" s="190"/>
      <c r="W63" s="177">
        <f t="shared" si="8"/>
        <v>0</v>
      </c>
      <c r="X63" s="183">
        <f t="shared" si="9"/>
        <v>0</v>
      </c>
      <c r="Z63" s="187">
        <f>SUMIF(入力!$B$9:$B$10000,$A63,入力!Q$9:Q$10000)</f>
        <v>0</v>
      </c>
      <c r="AA63" s="72">
        <f>SUMIF(入力!$B$9:$B$10000,$A63,入力!R$9:R$10000)</f>
        <v>0</v>
      </c>
    </row>
    <row r="64" spans="1:27">
      <c r="A64" s="36">
        <f t="shared" si="7"/>
        <v>61</v>
      </c>
      <c r="B64" s="71">
        <f t="shared" si="10"/>
        <v>0</v>
      </c>
      <c r="C64" s="72">
        <f t="shared" si="11"/>
        <v>0</v>
      </c>
      <c r="D64" s="72">
        <f t="shared" si="12"/>
        <v>0</v>
      </c>
      <c r="E64" s="175">
        <f>IF(SUM(B64:D142)=0,0,SUM($D$3:D64))</f>
        <v>0</v>
      </c>
      <c r="G64" s="177">
        <f>SUMIF(入力!$Z$9:$Z$10007,CONCATENATE($A64,"_",G$2),入力!$D$9:$D$10007)</f>
        <v>0</v>
      </c>
      <c r="H64" s="73">
        <f>SUMIF(入力!$Z$9:$Z$10007,CONCATENATE($A64,"_",H$2),入力!$D$9:$D$10007)</f>
        <v>0</v>
      </c>
      <c r="I64" s="180">
        <f>SUMIF(入力!$Z$9:$Z$10007,CONCATENATE($A64,"_",I$2),入力!$D$9:$D$10007)</f>
        <v>0</v>
      </c>
      <c r="K64" s="177">
        <f>SUMIF(入力!$AA$9:$AA$10007,CONCATENATE($A64,"_",K$2),入力!$D$9:$D$10007)*-1</f>
        <v>0</v>
      </c>
      <c r="L64" s="73">
        <f>SUMIF(入力!$AA$9:$AA$10007,CONCATENATE($A64,"_",L$2),入力!$D$9:$D$10007)*-1</f>
        <v>0</v>
      </c>
      <c r="M64" s="73">
        <f>SUMIF(入力!$AA$9:$AA$10007,CONCATENATE($A64,"_",M$2),入力!$D$9:$D$10007)*-1</f>
        <v>0</v>
      </c>
      <c r="N64" s="73">
        <f>SUMIF(入力!$AA$9:$AA$10007,CONCATENATE($A64,"_",N$2),入力!$D$9:$D$10007)*-1</f>
        <v>0</v>
      </c>
      <c r="O64" s="73">
        <f>SUMIF(入力!$AA$9:$AA$10007,CONCATENATE($A64,"_",O$2),入力!$D$9:$D$10007)*-1</f>
        <v>0</v>
      </c>
      <c r="P64" s="180">
        <f>SUMIF(入力!$AA$9:$AA$10007,CONCATENATE($A64,"_",P$2),入力!$D$9:$D$10007)*-1</f>
        <v>0</v>
      </c>
      <c r="R64" s="184">
        <f>SUMIF(入力!$B$9:$B$10007,A64,入力!$J$9:$J$10007)</f>
        <v>0</v>
      </c>
      <c r="S64" s="74"/>
      <c r="T64" s="73">
        <f t="shared" si="13"/>
        <v>0</v>
      </c>
      <c r="U64" s="180">
        <f t="shared" si="6"/>
        <v>0</v>
      </c>
      <c r="V64" s="190"/>
      <c r="W64" s="177">
        <f t="shared" si="8"/>
        <v>0</v>
      </c>
      <c r="X64" s="183">
        <f t="shared" si="9"/>
        <v>0</v>
      </c>
      <c r="Z64" s="187">
        <f>SUMIF(入力!$B$9:$B$10000,$A64,入力!Q$9:Q$10000)</f>
        <v>0</v>
      </c>
      <c r="AA64" s="72">
        <f>SUMIF(入力!$B$9:$B$10000,$A64,入力!R$9:R$10000)</f>
        <v>0</v>
      </c>
    </row>
    <row r="65" spans="1:27">
      <c r="A65" s="36">
        <f t="shared" si="7"/>
        <v>62</v>
      </c>
      <c r="B65" s="71">
        <f t="shared" si="10"/>
        <v>0</v>
      </c>
      <c r="C65" s="72">
        <f t="shared" si="11"/>
        <v>0</v>
      </c>
      <c r="D65" s="72">
        <f t="shared" si="12"/>
        <v>0</v>
      </c>
      <c r="E65" s="175">
        <f>IF(SUM(B65:D143)=0,0,SUM($D$3:D65))</f>
        <v>0</v>
      </c>
      <c r="G65" s="177">
        <f>SUMIF(入力!$Z$9:$Z$10007,CONCATENATE($A65,"_",G$2),入力!$D$9:$D$10007)</f>
        <v>0</v>
      </c>
      <c r="H65" s="73">
        <f>SUMIF(入力!$Z$9:$Z$10007,CONCATENATE($A65,"_",H$2),入力!$D$9:$D$10007)</f>
        <v>0</v>
      </c>
      <c r="I65" s="180">
        <f>SUMIF(入力!$Z$9:$Z$10007,CONCATENATE($A65,"_",I$2),入力!$D$9:$D$10007)</f>
        <v>0</v>
      </c>
      <c r="K65" s="177">
        <f>SUMIF(入力!$AA$9:$AA$10007,CONCATENATE($A65,"_",K$2),入力!$D$9:$D$10007)*-1</f>
        <v>0</v>
      </c>
      <c r="L65" s="73">
        <f>SUMIF(入力!$AA$9:$AA$10007,CONCATENATE($A65,"_",L$2),入力!$D$9:$D$10007)*-1</f>
        <v>0</v>
      </c>
      <c r="M65" s="73">
        <f>SUMIF(入力!$AA$9:$AA$10007,CONCATENATE($A65,"_",M$2),入力!$D$9:$D$10007)*-1</f>
        <v>0</v>
      </c>
      <c r="N65" s="73">
        <f>SUMIF(入力!$AA$9:$AA$10007,CONCATENATE($A65,"_",N$2),入力!$D$9:$D$10007)*-1</f>
        <v>0</v>
      </c>
      <c r="O65" s="73">
        <f>SUMIF(入力!$AA$9:$AA$10007,CONCATENATE($A65,"_",O$2),入力!$D$9:$D$10007)*-1</f>
        <v>0</v>
      </c>
      <c r="P65" s="180">
        <f>SUMIF(入力!$AA$9:$AA$10007,CONCATENATE($A65,"_",P$2),入力!$D$9:$D$10007)*-1</f>
        <v>0</v>
      </c>
      <c r="R65" s="184">
        <f>SUMIF(入力!$B$9:$B$10007,A65,入力!$J$9:$J$10007)</f>
        <v>0</v>
      </c>
      <c r="S65" s="74"/>
      <c r="T65" s="73">
        <f t="shared" si="13"/>
        <v>0</v>
      </c>
      <c r="U65" s="180">
        <f t="shared" si="6"/>
        <v>0</v>
      </c>
      <c r="V65" s="190"/>
      <c r="W65" s="177">
        <f t="shared" si="8"/>
        <v>0</v>
      </c>
      <c r="X65" s="183">
        <f t="shared" si="9"/>
        <v>0</v>
      </c>
      <c r="Z65" s="187">
        <f>SUMIF(入力!$B$9:$B$10000,$A65,入力!Q$9:Q$10000)</f>
        <v>0</v>
      </c>
      <c r="AA65" s="72">
        <f>SUMIF(入力!$B$9:$B$10000,$A65,入力!R$9:R$10000)</f>
        <v>0</v>
      </c>
    </row>
    <row r="66" spans="1:27">
      <c r="A66" s="36">
        <f t="shared" si="7"/>
        <v>63</v>
      </c>
      <c r="B66" s="71">
        <f t="shared" si="10"/>
        <v>0</v>
      </c>
      <c r="C66" s="72">
        <f t="shared" si="11"/>
        <v>0</v>
      </c>
      <c r="D66" s="72">
        <f t="shared" si="12"/>
        <v>0</v>
      </c>
      <c r="E66" s="175">
        <f>IF(SUM(B66:D144)=0,0,SUM($D$3:D66))</f>
        <v>0</v>
      </c>
      <c r="G66" s="177">
        <f>SUMIF(入力!$Z$9:$Z$10007,CONCATENATE($A66,"_",G$2),入力!$D$9:$D$10007)</f>
        <v>0</v>
      </c>
      <c r="H66" s="73">
        <f>SUMIF(入力!$Z$9:$Z$10007,CONCATENATE($A66,"_",H$2),入力!$D$9:$D$10007)</f>
        <v>0</v>
      </c>
      <c r="I66" s="180">
        <f>SUMIF(入力!$Z$9:$Z$10007,CONCATENATE($A66,"_",I$2),入力!$D$9:$D$10007)</f>
        <v>0</v>
      </c>
      <c r="K66" s="177">
        <f>SUMIF(入力!$AA$9:$AA$10007,CONCATENATE($A66,"_",K$2),入力!$D$9:$D$10007)*-1</f>
        <v>0</v>
      </c>
      <c r="L66" s="73">
        <f>SUMIF(入力!$AA$9:$AA$10007,CONCATENATE($A66,"_",L$2),入力!$D$9:$D$10007)*-1</f>
        <v>0</v>
      </c>
      <c r="M66" s="73">
        <f>SUMIF(入力!$AA$9:$AA$10007,CONCATENATE($A66,"_",M$2),入力!$D$9:$D$10007)*-1</f>
        <v>0</v>
      </c>
      <c r="N66" s="73">
        <f>SUMIF(入力!$AA$9:$AA$10007,CONCATENATE($A66,"_",N$2),入力!$D$9:$D$10007)*-1</f>
        <v>0</v>
      </c>
      <c r="O66" s="73">
        <f>SUMIF(入力!$AA$9:$AA$10007,CONCATENATE($A66,"_",O$2),入力!$D$9:$D$10007)*-1</f>
        <v>0</v>
      </c>
      <c r="P66" s="180">
        <f>SUMIF(入力!$AA$9:$AA$10007,CONCATENATE($A66,"_",P$2),入力!$D$9:$D$10007)*-1</f>
        <v>0</v>
      </c>
      <c r="R66" s="184">
        <f>SUMIF(入力!$B$9:$B$10007,A66,入力!$J$9:$J$10007)</f>
        <v>0</v>
      </c>
      <c r="S66" s="74"/>
      <c r="T66" s="73">
        <f t="shared" si="13"/>
        <v>0</v>
      </c>
      <c r="U66" s="180">
        <f t="shared" si="6"/>
        <v>0</v>
      </c>
      <c r="V66" s="190"/>
      <c r="W66" s="177">
        <f t="shared" si="8"/>
        <v>0</v>
      </c>
      <c r="X66" s="183">
        <f t="shared" si="9"/>
        <v>0</v>
      </c>
      <c r="Z66" s="187">
        <f>SUMIF(入力!$B$9:$B$10000,$A66,入力!Q$9:Q$10000)</f>
        <v>0</v>
      </c>
      <c r="AA66" s="72">
        <f>SUMIF(入力!$B$9:$B$10000,$A66,入力!R$9:R$10000)</f>
        <v>0</v>
      </c>
    </row>
    <row r="67" spans="1:27">
      <c r="A67" s="36">
        <f t="shared" si="7"/>
        <v>64</v>
      </c>
      <c r="B67" s="71">
        <f t="shared" si="10"/>
        <v>0</v>
      </c>
      <c r="C67" s="72">
        <f t="shared" si="11"/>
        <v>0</v>
      </c>
      <c r="D67" s="72">
        <f t="shared" si="12"/>
        <v>0</v>
      </c>
      <c r="E67" s="175">
        <f>IF(SUM(B67:D145)=0,0,SUM($D$3:D67))</f>
        <v>0</v>
      </c>
      <c r="G67" s="177">
        <f>SUMIF(入力!$Z$9:$Z$10007,CONCATENATE($A67,"_",G$2),入力!$D$9:$D$10007)</f>
        <v>0</v>
      </c>
      <c r="H67" s="73">
        <f>SUMIF(入力!$Z$9:$Z$10007,CONCATENATE($A67,"_",H$2),入力!$D$9:$D$10007)</f>
        <v>0</v>
      </c>
      <c r="I67" s="180">
        <f>SUMIF(入力!$Z$9:$Z$10007,CONCATENATE($A67,"_",I$2),入力!$D$9:$D$10007)</f>
        <v>0</v>
      </c>
      <c r="K67" s="177">
        <f>SUMIF(入力!$AA$9:$AA$10007,CONCATENATE($A67,"_",K$2),入力!$D$9:$D$10007)*-1</f>
        <v>0</v>
      </c>
      <c r="L67" s="73">
        <f>SUMIF(入力!$AA$9:$AA$10007,CONCATENATE($A67,"_",L$2),入力!$D$9:$D$10007)*-1</f>
        <v>0</v>
      </c>
      <c r="M67" s="73">
        <f>SUMIF(入力!$AA$9:$AA$10007,CONCATENATE($A67,"_",M$2),入力!$D$9:$D$10007)*-1</f>
        <v>0</v>
      </c>
      <c r="N67" s="73">
        <f>SUMIF(入力!$AA$9:$AA$10007,CONCATENATE($A67,"_",N$2),入力!$D$9:$D$10007)*-1</f>
        <v>0</v>
      </c>
      <c r="O67" s="73">
        <f>SUMIF(入力!$AA$9:$AA$10007,CONCATENATE($A67,"_",O$2),入力!$D$9:$D$10007)*-1</f>
        <v>0</v>
      </c>
      <c r="P67" s="180">
        <f>SUMIF(入力!$AA$9:$AA$10007,CONCATENATE($A67,"_",P$2),入力!$D$9:$D$10007)*-1</f>
        <v>0</v>
      </c>
      <c r="R67" s="184">
        <f>SUMIF(入力!$B$9:$B$10007,A67,入力!$J$9:$J$10007)</f>
        <v>0</v>
      </c>
      <c r="S67" s="74"/>
      <c r="T67" s="73">
        <f t="shared" si="13"/>
        <v>0</v>
      </c>
      <c r="U67" s="180">
        <f t="shared" si="6"/>
        <v>0</v>
      </c>
      <c r="V67" s="190"/>
      <c r="W67" s="177">
        <f t="shared" ref="W67:W95" si="14">IFERROR(ROUND(-E67/T67,0),0)</f>
        <v>0</v>
      </c>
      <c r="X67" s="183">
        <f t="shared" ref="X67:X95" si="15">IF(W67=0,0,A67+W67)</f>
        <v>0</v>
      </c>
      <c r="Z67" s="187">
        <f>SUMIF(入力!$B$9:$B$10000,$A67,入力!Q$9:Q$10000)</f>
        <v>0</v>
      </c>
      <c r="AA67" s="72">
        <f>SUMIF(入力!$B$9:$B$10000,$A67,入力!R$9:R$10000)</f>
        <v>0</v>
      </c>
    </row>
    <row r="68" spans="1:27">
      <c r="A68" s="36">
        <f t="shared" si="7"/>
        <v>65</v>
      </c>
      <c r="B68" s="71">
        <f t="shared" si="10"/>
        <v>0</v>
      </c>
      <c r="C68" s="72">
        <f t="shared" si="11"/>
        <v>0</v>
      </c>
      <c r="D68" s="72">
        <f t="shared" si="12"/>
        <v>0</v>
      </c>
      <c r="E68" s="175">
        <f>IF(SUM(B68:D146)=0,0,SUM($D$3:D68))</f>
        <v>0</v>
      </c>
      <c r="G68" s="177">
        <f>SUMIF(入力!$Z$9:$Z$10007,CONCATENATE($A68,"_",G$2),入力!$D$9:$D$10007)</f>
        <v>0</v>
      </c>
      <c r="H68" s="73">
        <f>SUMIF(入力!$Z$9:$Z$10007,CONCATENATE($A68,"_",H$2),入力!$D$9:$D$10007)</f>
        <v>0</v>
      </c>
      <c r="I68" s="180">
        <f>SUMIF(入力!$Z$9:$Z$10007,CONCATENATE($A68,"_",I$2),入力!$D$9:$D$10007)</f>
        <v>0</v>
      </c>
      <c r="K68" s="177">
        <f>SUMIF(入力!$AA$9:$AA$10007,CONCATENATE($A68,"_",K$2),入力!$D$9:$D$10007)*-1</f>
        <v>0</v>
      </c>
      <c r="L68" s="73">
        <f>SUMIF(入力!$AA$9:$AA$10007,CONCATENATE($A68,"_",L$2),入力!$D$9:$D$10007)*-1</f>
        <v>0</v>
      </c>
      <c r="M68" s="73">
        <f>SUMIF(入力!$AA$9:$AA$10007,CONCATENATE($A68,"_",M$2),入力!$D$9:$D$10007)*-1</f>
        <v>0</v>
      </c>
      <c r="N68" s="73">
        <f>SUMIF(入力!$AA$9:$AA$10007,CONCATENATE($A68,"_",N$2),入力!$D$9:$D$10007)*-1</f>
        <v>0</v>
      </c>
      <c r="O68" s="73">
        <f>SUMIF(入力!$AA$9:$AA$10007,CONCATENATE($A68,"_",O$2),入力!$D$9:$D$10007)*-1</f>
        <v>0</v>
      </c>
      <c r="P68" s="180">
        <f>SUMIF(入力!$AA$9:$AA$10007,CONCATENATE($A68,"_",P$2),入力!$D$9:$D$10007)*-1</f>
        <v>0</v>
      </c>
      <c r="R68" s="184">
        <f>SUMIF(入力!$B$9:$B$10007,A68,入力!$J$9:$J$10007)</f>
        <v>0</v>
      </c>
      <c r="S68" s="74"/>
      <c r="T68" s="73">
        <f t="shared" si="13"/>
        <v>0</v>
      </c>
      <c r="U68" s="180">
        <f t="shared" ref="U68:U95" si="16">T68*30</f>
        <v>0</v>
      </c>
      <c r="V68" s="190"/>
      <c r="W68" s="177">
        <f t="shared" si="14"/>
        <v>0</v>
      </c>
      <c r="X68" s="183">
        <f t="shared" si="15"/>
        <v>0</v>
      </c>
      <c r="Z68" s="187">
        <f>SUMIF(入力!$B$9:$B$10000,$A68,入力!Q$9:Q$10000)</f>
        <v>0</v>
      </c>
      <c r="AA68" s="72">
        <f>SUMIF(入力!$B$9:$B$10000,$A68,入力!R$9:R$10000)</f>
        <v>0</v>
      </c>
    </row>
    <row r="69" spans="1:27">
      <c r="A69" s="36">
        <f t="shared" ref="A69:A95" si="17">A68+1</f>
        <v>66</v>
      </c>
      <c r="B69" s="71">
        <f t="shared" si="10"/>
        <v>0</v>
      </c>
      <c r="C69" s="72">
        <f t="shared" si="11"/>
        <v>0</v>
      </c>
      <c r="D69" s="72">
        <f t="shared" si="12"/>
        <v>0</v>
      </c>
      <c r="E69" s="175">
        <f>IF(SUM(B69:D147)=0,0,SUM($D$3:D69))</f>
        <v>0</v>
      </c>
      <c r="G69" s="177">
        <f>SUMIF(入力!$Z$9:$Z$10007,CONCATENATE($A69,"_",G$2),入力!$D$9:$D$10007)</f>
        <v>0</v>
      </c>
      <c r="H69" s="73">
        <f>SUMIF(入力!$Z$9:$Z$10007,CONCATENATE($A69,"_",H$2),入力!$D$9:$D$10007)</f>
        <v>0</v>
      </c>
      <c r="I69" s="180">
        <f>SUMIF(入力!$Z$9:$Z$10007,CONCATENATE($A69,"_",I$2),入力!$D$9:$D$10007)</f>
        <v>0</v>
      </c>
      <c r="K69" s="177">
        <f>SUMIF(入力!$AA$9:$AA$10007,CONCATENATE($A69,"_",K$2),入力!$D$9:$D$10007)*-1</f>
        <v>0</v>
      </c>
      <c r="L69" s="73">
        <f>SUMIF(入力!$AA$9:$AA$10007,CONCATENATE($A69,"_",L$2),入力!$D$9:$D$10007)*-1</f>
        <v>0</v>
      </c>
      <c r="M69" s="73">
        <f>SUMIF(入力!$AA$9:$AA$10007,CONCATENATE($A69,"_",M$2),入力!$D$9:$D$10007)*-1</f>
        <v>0</v>
      </c>
      <c r="N69" s="73">
        <f>SUMIF(入力!$AA$9:$AA$10007,CONCATENATE($A69,"_",N$2),入力!$D$9:$D$10007)*-1</f>
        <v>0</v>
      </c>
      <c r="O69" s="73">
        <f>SUMIF(入力!$AA$9:$AA$10007,CONCATENATE($A69,"_",O$2),入力!$D$9:$D$10007)*-1</f>
        <v>0</v>
      </c>
      <c r="P69" s="180">
        <f>SUMIF(入力!$AA$9:$AA$10007,CONCATENATE($A69,"_",P$2),入力!$D$9:$D$10007)*-1</f>
        <v>0</v>
      </c>
      <c r="R69" s="184">
        <f>SUMIF(入力!$B$9:$B$10007,A69,入力!$J$9:$J$10007)</f>
        <v>0</v>
      </c>
      <c r="S69" s="74"/>
      <c r="T69" s="73">
        <f t="shared" si="13"/>
        <v>0</v>
      </c>
      <c r="U69" s="180">
        <f t="shared" si="16"/>
        <v>0</v>
      </c>
      <c r="V69" s="190"/>
      <c r="W69" s="177">
        <f t="shared" si="14"/>
        <v>0</v>
      </c>
      <c r="X69" s="183">
        <f t="shared" si="15"/>
        <v>0</v>
      </c>
      <c r="Z69" s="187">
        <f>SUMIF(入力!$B$9:$B$10000,$A69,入力!Q$9:Q$10000)</f>
        <v>0</v>
      </c>
      <c r="AA69" s="72">
        <f>SUMIF(入力!$B$9:$B$10000,$A69,入力!R$9:R$10000)</f>
        <v>0</v>
      </c>
    </row>
    <row r="70" spans="1:27">
      <c r="A70" s="36">
        <f t="shared" si="17"/>
        <v>67</v>
      </c>
      <c r="B70" s="71">
        <f t="shared" si="10"/>
        <v>0</v>
      </c>
      <c r="C70" s="72">
        <f t="shared" si="11"/>
        <v>0</v>
      </c>
      <c r="D70" s="72">
        <f t="shared" si="12"/>
        <v>0</v>
      </c>
      <c r="E70" s="175">
        <f>IF(SUM(B70:D148)=0,0,SUM($D$3:D70))</f>
        <v>0</v>
      </c>
      <c r="G70" s="177">
        <f>SUMIF(入力!$Z$9:$Z$10007,CONCATENATE($A70,"_",G$2),入力!$D$9:$D$10007)</f>
        <v>0</v>
      </c>
      <c r="H70" s="73">
        <f>SUMIF(入力!$Z$9:$Z$10007,CONCATENATE($A70,"_",H$2),入力!$D$9:$D$10007)</f>
        <v>0</v>
      </c>
      <c r="I70" s="180">
        <f>SUMIF(入力!$Z$9:$Z$10007,CONCATENATE($A70,"_",I$2),入力!$D$9:$D$10007)</f>
        <v>0</v>
      </c>
      <c r="K70" s="177">
        <f>SUMIF(入力!$AA$9:$AA$10007,CONCATENATE($A70,"_",K$2),入力!$D$9:$D$10007)*-1</f>
        <v>0</v>
      </c>
      <c r="L70" s="73">
        <f>SUMIF(入力!$AA$9:$AA$10007,CONCATENATE($A70,"_",L$2),入力!$D$9:$D$10007)*-1</f>
        <v>0</v>
      </c>
      <c r="M70" s="73">
        <f>SUMIF(入力!$AA$9:$AA$10007,CONCATENATE($A70,"_",M$2),入力!$D$9:$D$10007)*-1</f>
        <v>0</v>
      </c>
      <c r="N70" s="73">
        <f>SUMIF(入力!$AA$9:$AA$10007,CONCATENATE($A70,"_",N$2),入力!$D$9:$D$10007)*-1</f>
        <v>0</v>
      </c>
      <c r="O70" s="73">
        <f>SUMIF(入力!$AA$9:$AA$10007,CONCATENATE($A70,"_",O$2),入力!$D$9:$D$10007)*-1</f>
        <v>0</v>
      </c>
      <c r="P70" s="180">
        <f>SUMIF(入力!$AA$9:$AA$10007,CONCATENATE($A70,"_",P$2),入力!$D$9:$D$10007)*-1</f>
        <v>0</v>
      </c>
      <c r="R70" s="184">
        <f>SUMIF(入力!$B$9:$B$10007,A70,入力!$J$9:$J$10007)</f>
        <v>0</v>
      </c>
      <c r="S70" s="74"/>
      <c r="T70" s="73">
        <f t="shared" si="13"/>
        <v>0</v>
      </c>
      <c r="U70" s="180">
        <f t="shared" si="16"/>
        <v>0</v>
      </c>
      <c r="V70" s="190"/>
      <c r="W70" s="177">
        <f t="shared" si="14"/>
        <v>0</v>
      </c>
      <c r="X70" s="183">
        <f t="shared" si="15"/>
        <v>0</v>
      </c>
      <c r="Z70" s="187">
        <f>SUMIF(入力!$B$9:$B$10000,$A70,入力!Q$9:Q$10000)</f>
        <v>0</v>
      </c>
      <c r="AA70" s="72">
        <f>SUMIF(入力!$B$9:$B$10000,$A70,入力!R$9:R$10000)</f>
        <v>0</v>
      </c>
    </row>
    <row r="71" spans="1:27">
      <c r="A71" s="36">
        <f t="shared" si="17"/>
        <v>68</v>
      </c>
      <c r="B71" s="71">
        <f t="shared" si="10"/>
        <v>0</v>
      </c>
      <c r="C71" s="72">
        <f t="shared" si="11"/>
        <v>0</v>
      </c>
      <c r="D71" s="72">
        <f t="shared" si="12"/>
        <v>0</v>
      </c>
      <c r="E71" s="175">
        <f>IF(SUM(B71:D149)=0,0,SUM($D$3:D71))</f>
        <v>0</v>
      </c>
      <c r="G71" s="177">
        <f>SUMIF(入力!$Z$9:$Z$10007,CONCATENATE($A71,"_",G$2),入力!$D$9:$D$10007)</f>
        <v>0</v>
      </c>
      <c r="H71" s="73">
        <f>SUMIF(入力!$Z$9:$Z$10007,CONCATENATE($A71,"_",H$2),入力!$D$9:$D$10007)</f>
        <v>0</v>
      </c>
      <c r="I71" s="180">
        <f>SUMIF(入力!$Z$9:$Z$10007,CONCATENATE($A71,"_",I$2),入力!$D$9:$D$10007)</f>
        <v>0</v>
      </c>
      <c r="K71" s="177">
        <f>SUMIF(入力!$AA$9:$AA$10007,CONCATENATE($A71,"_",K$2),入力!$D$9:$D$10007)*-1</f>
        <v>0</v>
      </c>
      <c r="L71" s="73">
        <f>SUMIF(入力!$AA$9:$AA$10007,CONCATENATE($A71,"_",L$2),入力!$D$9:$D$10007)*-1</f>
        <v>0</v>
      </c>
      <c r="M71" s="73">
        <f>SUMIF(入力!$AA$9:$AA$10007,CONCATENATE($A71,"_",M$2),入力!$D$9:$D$10007)*-1</f>
        <v>0</v>
      </c>
      <c r="N71" s="73">
        <f>SUMIF(入力!$AA$9:$AA$10007,CONCATENATE($A71,"_",N$2),入力!$D$9:$D$10007)*-1</f>
        <v>0</v>
      </c>
      <c r="O71" s="73">
        <f>SUMIF(入力!$AA$9:$AA$10007,CONCATENATE($A71,"_",O$2),入力!$D$9:$D$10007)*-1</f>
        <v>0</v>
      </c>
      <c r="P71" s="180">
        <f>SUMIF(入力!$AA$9:$AA$10007,CONCATENATE($A71,"_",P$2),入力!$D$9:$D$10007)*-1</f>
        <v>0</v>
      </c>
      <c r="R71" s="184">
        <f>SUMIF(入力!$B$9:$B$10007,A71,入力!$J$9:$J$10007)</f>
        <v>0</v>
      </c>
      <c r="S71" s="74"/>
      <c r="T71" s="73">
        <f t="shared" si="13"/>
        <v>0</v>
      </c>
      <c r="U71" s="180">
        <f t="shared" si="16"/>
        <v>0</v>
      </c>
      <c r="V71" s="190"/>
      <c r="W71" s="177">
        <f t="shared" si="14"/>
        <v>0</v>
      </c>
      <c r="X71" s="183">
        <f t="shared" si="15"/>
        <v>0</v>
      </c>
      <c r="Z71" s="187">
        <f>SUMIF(入力!$B$9:$B$10000,$A71,入力!Q$9:Q$10000)</f>
        <v>0</v>
      </c>
      <c r="AA71" s="72">
        <f>SUMIF(入力!$B$9:$B$10000,$A71,入力!R$9:R$10000)</f>
        <v>0</v>
      </c>
    </row>
    <row r="72" spans="1:27">
      <c r="A72" s="36">
        <f t="shared" si="17"/>
        <v>69</v>
      </c>
      <c r="B72" s="71">
        <f t="shared" si="10"/>
        <v>0</v>
      </c>
      <c r="C72" s="72">
        <f t="shared" si="11"/>
        <v>0</v>
      </c>
      <c r="D72" s="72">
        <f t="shared" si="12"/>
        <v>0</v>
      </c>
      <c r="E72" s="175">
        <f>IF(SUM(B72:D150)=0,0,SUM($D$3:D72))</f>
        <v>0</v>
      </c>
      <c r="G72" s="177">
        <f>SUMIF(入力!$Z$9:$Z$10007,CONCATENATE($A72,"_",G$2),入力!$D$9:$D$10007)</f>
        <v>0</v>
      </c>
      <c r="H72" s="73">
        <f>SUMIF(入力!$Z$9:$Z$10007,CONCATENATE($A72,"_",H$2),入力!$D$9:$D$10007)</f>
        <v>0</v>
      </c>
      <c r="I72" s="180">
        <f>SUMIF(入力!$Z$9:$Z$10007,CONCATENATE($A72,"_",I$2),入力!$D$9:$D$10007)</f>
        <v>0</v>
      </c>
      <c r="K72" s="177">
        <f>SUMIF(入力!$AA$9:$AA$10007,CONCATENATE($A72,"_",K$2),入力!$D$9:$D$10007)*-1</f>
        <v>0</v>
      </c>
      <c r="L72" s="73">
        <f>SUMIF(入力!$AA$9:$AA$10007,CONCATENATE($A72,"_",L$2),入力!$D$9:$D$10007)*-1</f>
        <v>0</v>
      </c>
      <c r="M72" s="73">
        <f>SUMIF(入力!$AA$9:$AA$10007,CONCATENATE($A72,"_",M$2),入力!$D$9:$D$10007)*-1</f>
        <v>0</v>
      </c>
      <c r="N72" s="73">
        <f>SUMIF(入力!$AA$9:$AA$10007,CONCATENATE($A72,"_",N$2),入力!$D$9:$D$10007)*-1</f>
        <v>0</v>
      </c>
      <c r="O72" s="73">
        <f>SUMIF(入力!$AA$9:$AA$10007,CONCATENATE($A72,"_",O$2),入力!$D$9:$D$10007)*-1</f>
        <v>0</v>
      </c>
      <c r="P72" s="180">
        <f>SUMIF(入力!$AA$9:$AA$10007,CONCATENATE($A72,"_",P$2),入力!$D$9:$D$10007)*-1</f>
        <v>0</v>
      </c>
      <c r="R72" s="184">
        <f>SUMIF(入力!$B$9:$B$10007,A72,入力!$J$9:$J$10007)</f>
        <v>0</v>
      </c>
      <c r="S72" s="74"/>
      <c r="T72" s="73">
        <f t="shared" si="13"/>
        <v>0</v>
      </c>
      <c r="U72" s="180">
        <f t="shared" si="16"/>
        <v>0</v>
      </c>
      <c r="V72" s="190"/>
      <c r="W72" s="177">
        <f t="shared" si="14"/>
        <v>0</v>
      </c>
      <c r="X72" s="183">
        <f t="shared" si="15"/>
        <v>0</v>
      </c>
      <c r="Z72" s="187">
        <f>SUMIF(入力!$B$9:$B$10000,$A72,入力!Q$9:Q$10000)</f>
        <v>0</v>
      </c>
      <c r="AA72" s="72">
        <f>SUMIF(入力!$B$9:$B$10000,$A72,入力!R$9:R$10000)</f>
        <v>0</v>
      </c>
    </row>
    <row r="73" spans="1:27">
      <c r="A73" s="36">
        <f t="shared" si="17"/>
        <v>70</v>
      </c>
      <c r="B73" s="71">
        <f t="shared" si="10"/>
        <v>0</v>
      </c>
      <c r="C73" s="72">
        <f t="shared" si="11"/>
        <v>0</v>
      </c>
      <c r="D73" s="72">
        <f t="shared" si="12"/>
        <v>0</v>
      </c>
      <c r="E73" s="175">
        <f>IF(SUM(B73:D151)=0,0,SUM($D$3:D73))</f>
        <v>0</v>
      </c>
      <c r="G73" s="177">
        <f>SUMIF(入力!$Z$9:$Z$10007,CONCATENATE($A73,"_",G$2),入力!$D$9:$D$10007)</f>
        <v>0</v>
      </c>
      <c r="H73" s="73">
        <f>SUMIF(入力!$Z$9:$Z$10007,CONCATENATE($A73,"_",H$2),入力!$D$9:$D$10007)</f>
        <v>0</v>
      </c>
      <c r="I73" s="180">
        <f>SUMIF(入力!$Z$9:$Z$10007,CONCATENATE($A73,"_",I$2),入力!$D$9:$D$10007)</f>
        <v>0</v>
      </c>
      <c r="K73" s="177">
        <f>SUMIF(入力!$AA$9:$AA$10007,CONCATENATE($A73,"_",K$2),入力!$D$9:$D$10007)*-1</f>
        <v>0</v>
      </c>
      <c r="L73" s="73">
        <f>SUMIF(入力!$AA$9:$AA$10007,CONCATENATE($A73,"_",L$2),入力!$D$9:$D$10007)*-1</f>
        <v>0</v>
      </c>
      <c r="M73" s="73">
        <f>SUMIF(入力!$AA$9:$AA$10007,CONCATENATE($A73,"_",M$2),入力!$D$9:$D$10007)*-1</f>
        <v>0</v>
      </c>
      <c r="N73" s="73">
        <f>SUMIF(入力!$AA$9:$AA$10007,CONCATENATE($A73,"_",N$2),入力!$D$9:$D$10007)*-1</f>
        <v>0</v>
      </c>
      <c r="O73" s="73">
        <f>SUMIF(入力!$AA$9:$AA$10007,CONCATENATE($A73,"_",O$2),入力!$D$9:$D$10007)*-1</f>
        <v>0</v>
      </c>
      <c r="P73" s="180">
        <f>SUMIF(入力!$AA$9:$AA$10007,CONCATENATE($A73,"_",P$2),入力!$D$9:$D$10007)*-1</f>
        <v>0</v>
      </c>
      <c r="R73" s="184">
        <f>SUMIF(入力!$B$9:$B$10007,A73,入力!$J$9:$J$10007)</f>
        <v>0</v>
      </c>
      <c r="S73" s="74"/>
      <c r="T73" s="73">
        <f t="shared" si="13"/>
        <v>0</v>
      </c>
      <c r="U73" s="180">
        <f t="shared" si="16"/>
        <v>0</v>
      </c>
      <c r="V73" s="190"/>
      <c r="W73" s="177">
        <f t="shared" si="14"/>
        <v>0</v>
      </c>
      <c r="X73" s="183">
        <f t="shared" si="15"/>
        <v>0</v>
      </c>
      <c r="Z73" s="187">
        <f>SUMIF(入力!$B$9:$B$10000,$A73,入力!Q$9:Q$10000)</f>
        <v>0</v>
      </c>
      <c r="AA73" s="72">
        <f>SUMIF(入力!$B$9:$B$10000,$A73,入力!R$9:R$10000)</f>
        <v>0</v>
      </c>
    </row>
    <row r="74" spans="1:27">
      <c r="A74" s="36">
        <f t="shared" si="17"/>
        <v>71</v>
      </c>
      <c r="B74" s="71">
        <f t="shared" si="10"/>
        <v>0</v>
      </c>
      <c r="C74" s="72">
        <f t="shared" si="11"/>
        <v>0</v>
      </c>
      <c r="D74" s="72">
        <f t="shared" si="12"/>
        <v>0</v>
      </c>
      <c r="E74" s="175">
        <f>IF(SUM(B74:D152)=0,0,SUM($D$3:D74))</f>
        <v>0</v>
      </c>
      <c r="G74" s="177">
        <f>SUMIF(入力!$Z$9:$Z$10007,CONCATENATE($A74,"_",G$2),入力!$D$9:$D$10007)</f>
        <v>0</v>
      </c>
      <c r="H74" s="73">
        <f>SUMIF(入力!$Z$9:$Z$10007,CONCATENATE($A74,"_",H$2),入力!$D$9:$D$10007)</f>
        <v>0</v>
      </c>
      <c r="I74" s="180">
        <f>SUMIF(入力!$Z$9:$Z$10007,CONCATENATE($A74,"_",I$2),入力!$D$9:$D$10007)</f>
        <v>0</v>
      </c>
      <c r="K74" s="177">
        <f>SUMIF(入力!$AA$9:$AA$10007,CONCATENATE($A74,"_",K$2),入力!$D$9:$D$10007)*-1</f>
        <v>0</v>
      </c>
      <c r="L74" s="73">
        <f>SUMIF(入力!$AA$9:$AA$10007,CONCATENATE($A74,"_",L$2),入力!$D$9:$D$10007)*-1</f>
        <v>0</v>
      </c>
      <c r="M74" s="73">
        <f>SUMIF(入力!$AA$9:$AA$10007,CONCATENATE($A74,"_",M$2),入力!$D$9:$D$10007)*-1</f>
        <v>0</v>
      </c>
      <c r="N74" s="73">
        <f>SUMIF(入力!$AA$9:$AA$10007,CONCATENATE($A74,"_",N$2),入力!$D$9:$D$10007)*-1</f>
        <v>0</v>
      </c>
      <c r="O74" s="73">
        <f>SUMIF(入力!$AA$9:$AA$10007,CONCATENATE($A74,"_",O$2),入力!$D$9:$D$10007)*-1</f>
        <v>0</v>
      </c>
      <c r="P74" s="180">
        <f>SUMIF(入力!$AA$9:$AA$10007,CONCATENATE($A74,"_",P$2),入力!$D$9:$D$10007)*-1</f>
        <v>0</v>
      </c>
      <c r="R74" s="184">
        <f>SUMIF(入力!$B$9:$B$10007,A74,入力!$J$9:$J$10007)</f>
        <v>0</v>
      </c>
      <c r="S74" s="74"/>
      <c r="T74" s="73">
        <f t="shared" si="13"/>
        <v>0</v>
      </c>
      <c r="U74" s="180">
        <f t="shared" si="16"/>
        <v>0</v>
      </c>
      <c r="V74" s="190"/>
      <c r="W74" s="177">
        <f t="shared" si="14"/>
        <v>0</v>
      </c>
      <c r="X74" s="183">
        <f t="shared" si="15"/>
        <v>0</v>
      </c>
      <c r="Z74" s="187">
        <f>SUMIF(入力!$B$9:$B$10000,$A74,入力!Q$9:Q$10000)</f>
        <v>0</v>
      </c>
      <c r="AA74" s="72">
        <f>SUMIF(入力!$B$9:$B$10000,$A74,入力!R$9:R$10000)</f>
        <v>0</v>
      </c>
    </row>
    <row r="75" spans="1:27">
      <c r="A75" s="36">
        <f t="shared" si="17"/>
        <v>72</v>
      </c>
      <c r="B75" s="71">
        <f t="shared" si="10"/>
        <v>0</v>
      </c>
      <c r="C75" s="72">
        <f t="shared" si="11"/>
        <v>0</v>
      </c>
      <c r="D75" s="72">
        <f t="shared" si="12"/>
        <v>0</v>
      </c>
      <c r="E75" s="175">
        <f>IF(SUM(B75:D153)=0,0,SUM($D$3:D75))</f>
        <v>0</v>
      </c>
      <c r="G75" s="177">
        <f>SUMIF(入力!$Z$9:$Z$10007,CONCATENATE($A75,"_",G$2),入力!$D$9:$D$10007)</f>
        <v>0</v>
      </c>
      <c r="H75" s="73">
        <f>SUMIF(入力!$Z$9:$Z$10007,CONCATENATE($A75,"_",H$2),入力!$D$9:$D$10007)</f>
        <v>0</v>
      </c>
      <c r="I75" s="180">
        <f>SUMIF(入力!$Z$9:$Z$10007,CONCATENATE($A75,"_",I$2),入力!$D$9:$D$10007)</f>
        <v>0</v>
      </c>
      <c r="K75" s="177">
        <f>SUMIF(入力!$AA$9:$AA$10007,CONCATENATE($A75,"_",K$2),入力!$D$9:$D$10007)*-1</f>
        <v>0</v>
      </c>
      <c r="L75" s="73">
        <f>SUMIF(入力!$AA$9:$AA$10007,CONCATENATE($A75,"_",L$2),入力!$D$9:$D$10007)*-1</f>
        <v>0</v>
      </c>
      <c r="M75" s="73">
        <f>SUMIF(入力!$AA$9:$AA$10007,CONCATENATE($A75,"_",M$2),入力!$D$9:$D$10007)*-1</f>
        <v>0</v>
      </c>
      <c r="N75" s="73">
        <f>SUMIF(入力!$AA$9:$AA$10007,CONCATENATE($A75,"_",N$2),入力!$D$9:$D$10007)*-1</f>
        <v>0</v>
      </c>
      <c r="O75" s="73">
        <f>SUMIF(入力!$AA$9:$AA$10007,CONCATENATE($A75,"_",O$2),入力!$D$9:$D$10007)*-1</f>
        <v>0</v>
      </c>
      <c r="P75" s="180">
        <f>SUMIF(入力!$AA$9:$AA$10007,CONCATENATE($A75,"_",P$2),入力!$D$9:$D$10007)*-1</f>
        <v>0</v>
      </c>
      <c r="R75" s="184">
        <f>SUMIF(入力!$B$9:$B$10007,A75,入力!$J$9:$J$10007)</f>
        <v>0</v>
      </c>
      <c r="S75" s="74"/>
      <c r="T75" s="73">
        <f t="shared" si="13"/>
        <v>0</v>
      </c>
      <c r="U75" s="180">
        <f t="shared" si="16"/>
        <v>0</v>
      </c>
      <c r="V75" s="190"/>
      <c r="W75" s="177">
        <f t="shared" si="14"/>
        <v>0</v>
      </c>
      <c r="X75" s="183">
        <f t="shared" si="15"/>
        <v>0</v>
      </c>
      <c r="Z75" s="187">
        <f>SUMIF(入力!$B$9:$B$10000,$A75,入力!Q$9:Q$10000)</f>
        <v>0</v>
      </c>
      <c r="AA75" s="72">
        <f>SUMIF(入力!$B$9:$B$10000,$A75,入力!R$9:R$10000)</f>
        <v>0</v>
      </c>
    </row>
    <row r="76" spans="1:27">
      <c r="A76" s="36">
        <f t="shared" si="17"/>
        <v>73</v>
      </c>
      <c r="B76" s="71">
        <f t="shared" si="10"/>
        <v>0</v>
      </c>
      <c r="C76" s="72">
        <f t="shared" si="11"/>
        <v>0</v>
      </c>
      <c r="D76" s="72">
        <f t="shared" si="12"/>
        <v>0</v>
      </c>
      <c r="E76" s="175">
        <f>IF(SUM(B76:D154)=0,0,SUM($D$3:D76))</f>
        <v>0</v>
      </c>
      <c r="G76" s="177">
        <f>SUMIF(入力!$Z$9:$Z$10007,CONCATENATE($A76,"_",G$2),入力!$D$9:$D$10007)</f>
        <v>0</v>
      </c>
      <c r="H76" s="73">
        <f>SUMIF(入力!$Z$9:$Z$10007,CONCATENATE($A76,"_",H$2),入力!$D$9:$D$10007)</f>
        <v>0</v>
      </c>
      <c r="I76" s="180">
        <f>SUMIF(入力!$Z$9:$Z$10007,CONCATENATE($A76,"_",I$2),入力!$D$9:$D$10007)</f>
        <v>0</v>
      </c>
      <c r="K76" s="177">
        <f>SUMIF(入力!$AA$9:$AA$10007,CONCATENATE($A76,"_",K$2),入力!$D$9:$D$10007)*-1</f>
        <v>0</v>
      </c>
      <c r="L76" s="73">
        <f>SUMIF(入力!$AA$9:$AA$10007,CONCATENATE($A76,"_",L$2),入力!$D$9:$D$10007)*-1</f>
        <v>0</v>
      </c>
      <c r="M76" s="73">
        <f>SUMIF(入力!$AA$9:$AA$10007,CONCATENATE($A76,"_",M$2),入力!$D$9:$D$10007)*-1</f>
        <v>0</v>
      </c>
      <c r="N76" s="73">
        <f>SUMIF(入力!$AA$9:$AA$10007,CONCATENATE($A76,"_",N$2),入力!$D$9:$D$10007)*-1</f>
        <v>0</v>
      </c>
      <c r="O76" s="73">
        <f>SUMIF(入力!$AA$9:$AA$10007,CONCATENATE($A76,"_",O$2),入力!$D$9:$D$10007)*-1</f>
        <v>0</v>
      </c>
      <c r="P76" s="180">
        <f>SUMIF(入力!$AA$9:$AA$10007,CONCATENATE($A76,"_",P$2),入力!$D$9:$D$10007)*-1</f>
        <v>0</v>
      </c>
      <c r="R76" s="184">
        <f>SUMIF(入力!$B$9:$B$10007,A76,入力!$J$9:$J$10007)</f>
        <v>0</v>
      </c>
      <c r="S76" s="74"/>
      <c r="T76" s="73">
        <f t="shared" si="13"/>
        <v>0</v>
      </c>
      <c r="U76" s="180">
        <f t="shared" si="16"/>
        <v>0</v>
      </c>
      <c r="V76" s="190"/>
      <c r="W76" s="177">
        <f t="shared" si="14"/>
        <v>0</v>
      </c>
      <c r="X76" s="183">
        <f t="shared" si="15"/>
        <v>0</v>
      </c>
      <c r="Z76" s="187">
        <f>SUMIF(入力!$B$9:$B$10000,$A76,入力!Q$9:Q$10000)</f>
        <v>0</v>
      </c>
      <c r="AA76" s="72">
        <f>SUMIF(入力!$B$9:$B$10000,$A76,入力!R$9:R$10000)</f>
        <v>0</v>
      </c>
    </row>
    <row r="77" spans="1:27">
      <c r="A77" s="36">
        <f t="shared" si="17"/>
        <v>74</v>
      </c>
      <c r="B77" s="71">
        <f t="shared" si="10"/>
        <v>0</v>
      </c>
      <c r="C77" s="72">
        <f t="shared" si="11"/>
        <v>0</v>
      </c>
      <c r="D77" s="72">
        <f t="shared" si="12"/>
        <v>0</v>
      </c>
      <c r="E77" s="175">
        <f>IF(SUM(B77:D155)=0,0,SUM($D$3:D77))</f>
        <v>0</v>
      </c>
      <c r="G77" s="177">
        <f>SUMIF(入力!$Z$9:$Z$10007,CONCATENATE($A77,"_",G$2),入力!$D$9:$D$10007)</f>
        <v>0</v>
      </c>
      <c r="H77" s="73">
        <f>SUMIF(入力!$Z$9:$Z$10007,CONCATENATE($A77,"_",H$2),入力!$D$9:$D$10007)</f>
        <v>0</v>
      </c>
      <c r="I77" s="180">
        <f>SUMIF(入力!$Z$9:$Z$10007,CONCATENATE($A77,"_",I$2),入力!$D$9:$D$10007)</f>
        <v>0</v>
      </c>
      <c r="K77" s="177">
        <f>SUMIF(入力!$AA$9:$AA$10007,CONCATENATE($A77,"_",K$2),入力!$D$9:$D$10007)*-1</f>
        <v>0</v>
      </c>
      <c r="L77" s="73">
        <f>SUMIF(入力!$AA$9:$AA$10007,CONCATENATE($A77,"_",L$2),入力!$D$9:$D$10007)*-1</f>
        <v>0</v>
      </c>
      <c r="M77" s="73">
        <f>SUMIF(入力!$AA$9:$AA$10007,CONCATENATE($A77,"_",M$2),入力!$D$9:$D$10007)*-1</f>
        <v>0</v>
      </c>
      <c r="N77" s="73">
        <f>SUMIF(入力!$AA$9:$AA$10007,CONCATENATE($A77,"_",N$2),入力!$D$9:$D$10007)*-1</f>
        <v>0</v>
      </c>
      <c r="O77" s="73">
        <f>SUMIF(入力!$AA$9:$AA$10007,CONCATENATE($A77,"_",O$2),入力!$D$9:$D$10007)*-1</f>
        <v>0</v>
      </c>
      <c r="P77" s="180">
        <f>SUMIF(入力!$AA$9:$AA$10007,CONCATENATE($A77,"_",P$2),入力!$D$9:$D$10007)*-1</f>
        <v>0</v>
      </c>
      <c r="R77" s="184">
        <f>SUMIF(入力!$B$9:$B$10007,A77,入力!$J$9:$J$10007)</f>
        <v>0</v>
      </c>
      <c r="S77" s="74"/>
      <c r="T77" s="73">
        <f t="shared" si="13"/>
        <v>0</v>
      </c>
      <c r="U77" s="180">
        <f t="shared" si="16"/>
        <v>0</v>
      </c>
      <c r="V77" s="190"/>
      <c r="W77" s="177">
        <f t="shared" si="14"/>
        <v>0</v>
      </c>
      <c r="X77" s="183">
        <f t="shared" si="15"/>
        <v>0</v>
      </c>
      <c r="Z77" s="187">
        <f>SUMIF(入力!$B$9:$B$10000,$A77,入力!Q$9:Q$10000)</f>
        <v>0</v>
      </c>
      <c r="AA77" s="72">
        <f>SUMIF(入力!$B$9:$B$10000,$A77,入力!R$9:R$10000)</f>
        <v>0</v>
      </c>
    </row>
    <row r="78" spans="1:27">
      <c r="A78" s="36">
        <f t="shared" si="17"/>
        <v>75</v>
      </c>
      <c r="B78" s="71">
        <f t="shared" si="10"/>
        <v>0</v>
      </c>
      <c r="C78" s="72">
        <f t="shared" si="11"/>
        <v>0</v>
      </c>
      <c r="D78" s="72">
        <f t="shared" si="12"/>
        <v>0</v>
      </c>
      <c r="E78" s="175">
        <f>IF(SUM(B78:D156)=0,0,SUM($D$3:D78))</f>
        <v>0</v>
      </c>
      <c r="G78" s="177">
        <f>SUMIF(入力!$Z$9:$Z$10007,CONCATENATE($A78,"_",G$2),入力!$D$9:$D$10007)</f>
        <v>0</v>
      </c>
      <c r="H78" s="73">
        <f>SUMIF(入力!$Z$9:$Z$10007,CONCATENATE($A78,"_",H$2),入力!$D$9:$D$10007)</f>
        <v>0</v>
      </c>
      <c r="I78" s="180">
        <f>SUMIF(入力!$Z$9:$Z$10007,CONCATENATE($A78,"_",I$2),入力!$D$9:$D$10007)</f>
        <v>0</v>
      </c>
      <c r="K78" s="177">
        <f>SUMIF(入力!$AA$9:$AA$10007,CONCATENATE($A78,"_",K$2),入力!$D$9:$D$10007)*-1</f>
        <v>0</v>
      </c>
      <c r="L78" s="73">
        <f>SUMIF(入力!$AA$9:$AA$10007,CONCATENATE($A78,"_",L$2),入力!$D$9:$D$10007)*-1</f>
        <v>0</v>
      </c>
      <c r="M78" s="73">
        <f>SUMIF(入力!$AA$9:$AA$10007,CONCATENATE($A78,"_",M$2),入力!$D$9:$D$10007)*-1</f>
        <v>0</v>
      </c>
      <c r="N78" s="73">
        <f>SUMIF(入力!$AA$9:$AA$10007,CONCATENATE($A78,"_",N$2),入力!$D$9:$D$10007)*-1</f>
        <v>0</v>
      </c>
      <c r="O78" s="73">
        <f>SUMIF(入力!$AA$9:$AA$10007,CONCATENATE($A78,"_",O$2),入力!$D$9:$D$10007)*-1</f>
        <v>0</v>
      </c>
      <c r="P78" s="180">
        <f>SUMIF(入力!$AA$9:$AA$10007,CONCATENATE($A78,"_",P$2),入力!$D$9:$D$10007)*-1</f>
        <v>0</v>
      </c>
      <c r="R78" s="184">
        <f>SUMIF(入力!$B$9:$B$10007,A78,入力!$J$9:$J$10007)</f>
        <v>0</v>
      </c>
      <c r="S78" s="74"/>
      <c r="T78" s="73">
        <f t="shared" si="13"/>
        <v>0</v>
      </c>
      <c r="U78" s="180">
        <f t="shared" si="16"/>
        <v>0</v>
      </c>
      <c r="V78" s="190"/>
      <c r="W78" s="177">
        <f t="shared" si="14"/>
        <v>0</v>
      </c>
      <c r="X78" s="183">
        <f t="shared" si="15"/>
        <v>0</v>
      </c>
      <c r="Z78" s="187">
        <f>SUMIF(入力!$B$9:$B$10000,$A78,入力!Q$9:Q$10000)</f>
        <v>0</v>
      </c>
      <c r="AA78" s="72">
        <f>SUMIF(入力!$B$9:$B$10000,$A78,入力!R$9:R$10000)</f>
        <v>0</v>
      </c>
    </row>
    <row r="79" spans="1:27">
      <c r="A79" s="36">
        <f t="shared" si="17"/>
        <v>76</v>
      </c>
      <c r="B79" s="71">
        <f t="shared" si="10"/>
        <v>0</v>
      </c>
      <c r="C79" s="72">
        <f t="shared" si="11"/>
        <v>0</v>
      </c>
      <c r="D79" s="72">
        <f t="shared" si="12"/>
        <v>0</v>
      </c>
      <c r="E79" s="175">
        <f>IF(SUM(B79:D157)=0,0,SUM($D$3:D79))</f>
        <v>0</v>
      </c>
      <c r="G79" s="177">
        <f>SUMIF(入力!$Z$9:$Z$10007,CONCATENATE($A79,"_",G$2),入力!$D$9:$D$10007)</f>
        <v>0</v>
      </c>
      <c r="H79" s="73">
        <f>SUMIF(入力!$Z$9:$Z$10007,CONCATENATE($A79,"_",H$2),入力!$D$9:$D$10007)</f>
        <v>0</v>
      </c>
      <c r="I79" s="180">
        <f>SUMIF(入力!$Z$9:$Z$10007,CONCATENATE($A79,"_",I$2),入力!$D$9:$D$10007)</f>
        <v>0</v>
      </c>
      <c r="K79" s="177">
        <f>SUMIF(入力!$AA$9:$AA$10007,CONCATENATE($A79,"_",K$2),入力!$D$9:$D$10007)*-1</f>
        <v>0</v>
      </c>
      <c r="L79" s="73">
        <f>SUMIF(入力!$AA$9:$AA$10007,CONCATENATE($A79,"_",L$2),入力!$D$9:$D$10007)*-1</f>
        <v>0</v>
      </c>
      <c r="M79" s="73">
        <f>SUMIF(入力!$AA$9:$AA$10007,CONCATENATE($A79,"_",M$2),入力!$D$9:$D$10007)*-1</f>
        <v>0</v>
      </c>
      <c r="N79" s="73">
        <f>SUMIF(入力!$AA$9:$AA$10007,CONCATENATE($A79,"_",N$2),入力!$D$9:$D$10007)*-1</f>
        <v>0</v>
      </c>
      <c r="O79" s="73">
        <f>SUMIF(入力!$AA$9:$AA$10007,CONCATENATE($A79,"_",O$2),入力!$D$9:$D$10007)*-1</f>
        <v>0</v>
      </c>
      <c r="P79" s="180">
        <f>SUMIF(入力!$AA$9:$AA$10007,CONCATENATE($A79,"_",P$2),入力!$D$9:$D$10007)*-1</f>
        <v>0</v>
      </c>
      <c r="R79" s="184">
        <f>SUMIF(入力!$B$9:$B$10007,A79,入力!$J$9:$J$10007)</f>
        <v>0</v>
      </c>
      <c r="S79" s="74"/>
      <c r="T79" s="73">
        <f t="shared" si="13"/>
        <v>0</v>
      </c>
      <c r="U79" s="180">
        <f t="shared" si="16"/>
        <v>0</v>
      </c>
      <c r="V79" s="190"/>
      <c r="W79" s="177">
        <f t="shared" si="14"/>
        <v>0</v>
      </c>
      <c r="X79" s="183">
        <f t="shared" si="15"/>
        <v>0</v>
      </c>
      <c r="Z79" s="187">
        <f>SUMIF(入力!$B$9:$B$10000,$A79,入力!Q$9:Q$10000)</f>
        <v>0</v>
      </c>
      <c r="AA79" s="72">
        <f>SUMIF(入力!$B$9:$B$10000,$A79,入力!R$9:R$10000)</f>
        <v>0</v>
      </c>
    </row>
    <row r="80" spans="1:27">
      <c r="A80" s="36">
        <f t="shared" si="17"/>
        <v>77</v>
      </c>
      <c r="B80" s="71">
        <f t="shared" si="10"/>
        <v>0</v>
      </c>
      <c r="C80" s="72">
        <f t="shared" si="11"/>
        <v>0</v>
      </c>
      <c r="D80" s="72">
        <f t="shared" si="12"/>
        <v>0</v>
      </c>
      <c r="E80" s="175">
        <f>IF(SUM(B80:D158)=0,0,SUM($D$3:D80))</f>
        <v>0</v>
      </c>
      <c r="G80" s="177">
        <f>SUMIF(入力!$Z$9:$Z$10007,CONCATENATE($A80,"_",G$2),入力!$D$9:$D$10007)</f>
        <v>0</v>
      </c>
      <c r="H80" s="73">
        <f>SUMIF(入力!$Z$9:$Z$10007,CONCATENATE($A80,"_",H$2),入力!$D$9:$D$10007)</f>
        <v>0</v>
      </c>
      <c r="I80" s="180">
        <f>SUMIF(入力!$Z$9:$Z$10007,CONCATENATE($A80,"_",I$2),入力!$D$9:$D$10007)</f>
        <v>0</v>
      </c>
      <c r="K80" s="177">
        <f>SUMIF(入力!$AA$9:$AA$10007,CONCATENATE($A80,"_",K$2),入力!$D$9:$D$10007)*-1</f>
        <v>0</v>
      </c>
      <c r="L80" s="73">
        <f>SUMIF(入力!$AA$9:$AA$10007,CONCATENATE($A80,"_",L$2),入力!$D$9:$D$10007)*-1</f>
        <v>0</v>
      </c>
      <c r="M80" s="73">
        <f>SUMIF(入力!$AA$9:$AA$10007,CONCATENATE($A80,"_",M$2),入力!$D$9:$D$10007)*-1</f>
        <v>0</v>
      </c>
      <c r="N80" s="73">
        <f>SUMIF(入力!$AA$9:$AA$10007,CONCATENATE($A80,"_",N$2),入力!$D$9:$D$10007)*-1</f>
        <v>0</v>
      </c>
      <c r="O80" s="73">
        <f>SUMIF(入力!$AA$9:$AA$10007,CONCATENATE($A80,"_",O$2),入力!$D$9:$D$10007)*-1</f>
        <v>0</v>
      </c>
      <c r="P80" s="180">
        <f>SUMIF(入力!$AA$9:$AA$10007,CONCATENATE($A80,"_",P$2),入力!$D$9:$D$10007)*-1</f>
        <v>0</v>
      </c>
      <c r="R80" s="184">
        <f>SUMIF(入力!$B$9:$B$10007,A80,入力!$J$9:$J$10007)</f>
        <v>0</v>
      </c>
      <c r="S80" s="74"/>
      <c r="T80" s="73">
        <f t="shared" si="13"/>
        <v>0</v>
      </c>
      <c r="U80" s="180">
        <f t="shared" si="16"/>
        <v>0</v>
      </c>
      <c r="V80" s="190"/>
      <c r="W80" s="177">
        <f t="shared" si="14"/>
        <v>0</v>
      </c>
      <c r="X80" s="183">
        <f t="shared" si="15"/>
        <v>0</v>
      </c>
      <c r="Z80" s="187">
        <f>SUMIF(入力!$B$9:$B$10000,$A80,入力!Q$9:Q$10000)</f>
        <v>0</v>
      </c>
      <c r="AA80" s="72">
        <f>SUMIF(入力!$B$9:$B$10000,$A80,入力!R$9:R$10000)</f>
        <v>0</v>
      </c>
    </row>
    <row r="81" spans="1:27">
      <c r="A81" s="36">
        <f t="shared" si="17"/>
        <v>78</v>
      </c>
      <c r="B81" s="71">
        <f t="shared" si="10"/>
        <v>0</v>
      </c>
      <c r="C81" s="72">
        <f t="shared" si="11"/>
        <v>0</v>
      </c>
      <c r="D81" s="72">
        <f t="shared" si="12"/>
        <v>0</v>
      </c>
      <c r="E81" s="175">
        <f>IF(SUM(B81:D159)=0,0,SUM($D$3:D81))</f>
        <v>0</v>
      </c>
      <c r="G81" s="177">
        <f>SUMIF(入力!$Z$9:$Z$10007,CONCATENATE($A81,"_",G$2),入力!$D$9:$D$10007)</f>
        <v>0</v>
      </c>
      <c r="H81" s="73">
        <f>SUMIF(入力!$Z$9:$Z$10007,CONCATENATE($A81,"_",H$2),入力!$D$9:$D$10007)</f>
        <v>0</v>
      </c>
      <c r="I81" s="180">
        <f>SUMIF(入力!$Z$9:$Z$10007,CONCATENATE($A81,"_",I$2),入力!$D$9:$D$10007)</f>
        <v>0</v>
      </c>
      <c r="K81" s="177">
        <f>SUMIF(入力!$AA$9:$AA$10007,CONCATENATE($A81,"_",K$2),入力!$D$9:$D$10007)*-1</f>
        <v>0</v>
      </c>
      <c r="L81" s="73">
        <f>SUMIF(入力!$AA$9:$AA$10007,CONCATENATE($A81,"_",L$2),入力!$D$9:$D$10007)*-1</f>
        <v>0</v>
      </c>
      <c r="M81" s="73">
        <f>SUMIF(入力!$AA$9:$AA$10007,CONCATENATE($A81,"_",M$2),入力!$D$9:$D$10007)*-1</f>
        <v>0</v>
      </c>
      <c r="N81" s="73">
        <f>SUMIF(入力!$AA$9:$AA$10007,CONCATENATE($A81,"_",N$2),入力!$D$9:$D$10007)*-1</f>
        <v>0</v>
      </c>
      <c r="O81" s="73">
        <f>SUMIF(入力!$AA$9:$AA$10007,CONCATENATE($A81,"_",O$2),入力!$D$9:$D$10007)*-1</f>
        <v>0</v>
      </c>
      <c r="P81" s="180">
        <f>SUMIF(入力!$AA$9:$AA$10007,CONCATENATE($A81,"_",P$2),入力!$D$9:$D$10007)*-1</f>
        <v>0</v>
      </c>
      <c r="R81" s="184">
        <f>SUMIF(入力!$B$9:$B$10007,A81,入力!$J$9:$J$10007)</f>
        <v>0</v>
      </c>
      <c r="S81" s="74"/>
      <c r="T81" s="73">
        <f t="shared" si="13"/>
        <v>0</v>
      </c>
      <c r="U81" s="180">
        <f t="shared" si="16"/>
        <v>0</v>
      </c>
      <c r="V81" s="190"/>
      <c r="W81" s="177">
        <f t="shared" si="14"/>
        <v>0</v>
      </c>
      <c r="X81" s="183">
        <f t="shared" si="15"/>
        <v>0</v>
      </c>
      <c r="Z81" s="187">
        <f>SUMIF(入力!$B$9:$B$10000,$A81,入力!Q$9:Q$10000)</f>
        <v>0</v>
      </c>
      <c r="AA81" s="72">
        <f>SUMIF(入力!$B$9:$B$10000,$A81,入力!R$9:R$10000)</f>
        <v>0</v>
      </c>
    </row>
    <row r="82" spans="1:27">
      <c r="A82" s="36">
        <f t="shared" si="17"/>
        <v>79</v>
      </c>
      <c r="B82" s="71">
        <f t="shared" si="10"/>
        <v>0</v>
      </c>
      <c r="C82" s="72">
        <f t="shared" si="11"/>
        <v>0</v>
      </c>
      <c r="D82" s="72">
        <f t="shared" si="12"/>
        <v>0</v>
      </c>
      <c r="E82" s="175">
        <f>IF(SUM(B82:D160)=0,0,SUM($D$3:D82))</f>
        <v>0</v>
      </c>
      <c r="G82" s="177">
        <f>SUMIF(入力!$Z$9:$Z$10007,CONCATENATE($A82,"_",G$2),入力!$D$9:$D$10007)</f>
        <v>0</v>
      </c>
      <c r="H82" s="73">
        <f>SUMIF(入力!$Z$9:$Z$10007,CONCATENATE($A82,"_",H$2),入力!$D$9:$D$10007)</f>
        <v>0</v>
      </c>
      <c r="I82" s="180">
        <f>SUMIF(入力!$Z$9:$Z$10007,CONCATENATE($A82,"_",I$2),入力!$D$9:$D$10007)</f>
        <v>0</v>
      </c>
      <c r="K82" s="177">
        <f>SUMIF(入力!$AA$9:$AA$10007,CONCATENATE($A82,"_",K$2),入力!$D$9:$D$10007)*-1</f>
        <v>0</v>
      </c>
      <c r="L82" s="73">
        <f>SUMIF(入力!$AA$9:$AA$10007,CONCATENATE($A82,"_",L$2),入力!$D$9:$D$10007)*-1</f>
        <v>0</v>
      </c>
      <c r="M82" s="73">
        <f>SUMIF(入力!$AA$9:$AA$10007,CONCATENATE($A82,"_",M$2),入力!$D$9:$D$10007)*-1</f>
        <v>0</v>
      </c>
      <c r="N82" s="73">
        <f>SUMIF(入力!$AA$9:$AA$10007,CONCATENATE($A82,"_",N$2),入力!$D$9:$D$10007)*-1</f>
        <v>0</v>
      </c>
      <c r="O82" s="73">
        <f>SUMIF(入力!$AA$9:$AA$10007,CONCATENATE($A82,"_",O$2),入力!$D$9:$D$10007)*-1</f>
        <v>0</v>
      </c>
      <c r="P82" s="180">
        <f>SUMIF(入力!$AA$9:$AA$10007,CONCATENATE($A82,"_",P$2),入力!$D$9:$D$10007)*-1</f>
        <v>0</v>
      </c>
      <c r="R82" s="184">
        <f>SUMIF(入力!$B$9:$B$10007,A82,入力!$J$9:$J$10007)</f>
        <v>0</v>
      </c>
      <c r="S82" s="74"/>
      <c r="T82" s="73">
        <f t="shared" si="13"/>
        <v>0</v>
      </c>
      <c r="U82" s="180">
        <f t="shared" si="16"/>
        <v>0</v>
      </c>
      <c r="V82" s="190"/>
      <c r="W82" s="177">
        <f t="shared" si="14"/>
        <v>0</v>
      </c>
      <c r="X82" s="183">
        <f t="shared" si="15"/>
        <v>0</v>
      </c>
      <c r="Z82" s="187">
        <f>SUMIF(入力!$B$9:$B$10000,$A82,入力!Q$9:Q$10000)</f>
        <v>0</v>
      </c>
      <c r="AA82" s="72">
        <f>SUMIF(入力!$B$9:$B$10000,$A82,入力!R$9:R$10000)</f>
        <v>0</v>
      </c>
    </row>
    <row r="83" spans="1:27">
      <c r="A83" s="36">
        <f t="shared" si="17"/>
        <v>80</v>
      </c>
      <c r="B83" s="71">
        <f t="shared" si="10"/>
        <v>0</v>
      </c>
      <c r="C83" s="72">
        <f t="shared" si="11"/>
        <v>0</v>
      </c>
      <c r="D83" s="72">
        <f t="shared" si="12"/>
        <v>0</v>
      </c>
      <c r="E83" s="175">
        <f>IF(SUM(B83:D161)=0,0,SUM($D$3:D83))</f>
        <v>0</v>
      </c>
      <c r="G83" s="177">
        <f>SUMIF(入力!$Z$9:$Z$10007,CONCATENATE($A83,"_",G$2),入力!$D$9:$D$10007)</f>
        <v>0</v>
      </c>
      <c r="H83" s="73">
        <f>SUMIF(入力!$Z$9:$Z$10007,CONCATENATE($A83,"_",H$2),入力!$D$9:$D$10007)</f>
        <v>0</v>
      </c>
      <c r="I83" s="180">
        <f>SUMIF(入力!$Z$9:$Z$10007,CONCATENATE($A83,"_",I$2),入力!$D$9:$D$10007)</f>
        <v>0</v>
      </c>
      <c r="K83" s="177">
        <f>SUMIF(入力!$AA$9:$AA$10007,CONCATENATE($A83,"_",K$2),入力!$D$9:$D$10007)*-1</f>
        <v>0</v>
      </c>
      <c r="L83" s="73">
        <f>SUMIF(入力!$AA$9:$AA$10007,CONCATENATE($A83,"_",L$2),入力!$D$9:$D$10007)*-1</f>
        <v>0</v>
      </c>
      <c r="M83" s="73">
        <f>SUMIF(入力!$AA$9:$AA$10007,CONCATENATE($A83,"_",M$2),入力!$D$9:$D$10007)*-1</f>
        <v>0</v>
      </c>
      <c r="N83" s="73">
        <f>SUMIF(入力!$AA$9:$AA$10007,CONCATENATE($A83,"_",N$2),入力!$D$9:$D$10007)*-1</f>
        <v>0</v>
      </c>
      <c r="O83" s="73">
        <f>SUMIF(入力!$AA$9:$AA$10007,CONCATENATE($A83,"_",O$2),入力!$D$9:$D$10007)*-1</f>
        <v>0</v>
      </c>
      <c r="P83" s="180">
        <f>SUMIF(入力!$AA$9:$AA$10007,CONCATENATE($A83,"_",P$2),入力!$D$9:$D$10007)*-1</f>
        <v>0</v>
      </c>
      <c r="R83" s="184">
        <f>SUMIF(入力!$B$9:$B$10007,A83,入力!$J$9:$J$10007)</f>
        <v>0</v>
      </c>
      <c r="S83" s="74"/>
      <c r="T83" s="73">
        <f t="shared" si="13"/>
        <v>0</v>
      </c>
      <c r="U83" s="180">
        <f t="shared" si="16"/>
        <v>0</v>
      </c>
      <c r="V83" s="190"/>
      <c r="W83" s="177">
        <f t="shared" si="14"/>
        <v>0</v>
      </c>
      <c r="X83" s="183">
        <f t="shared" si="15"/>
        <v>0</v>
      </c>
      <c r="Z83" s="187">
        <f>SUMIF(入力!$B$9:$B$10000,$A83,入力!Q$9:Q$10000)</f>
        <v>0</v>
      </c>
      <c r="AA83" s="72">
        <f>SUMIF(入力!$B$9:$B$10000,$A83,入力!R$9:R$10000)</f>
        <v>0</v>
      </c>
    </row>
    <row r="84" spans="1:27">
      <c r="A84" s="36">
        <f t="shared" si="17"/>
        <v>81</v>
      </c>
      <c r="B84" s="71">
        <f t="shared" si="10"/>
        <v>0</v>
      </c>
      <c r="C84" s="72">
        <f t="shared" si="11"/>
        <v>0</v>
      </c>
      <c r="D84" s="72">
        <f t="shared" si="12"/>
        <v>0</v>
      </c>
      <c r="E84" s="175">
        <f>IF(SUM(B84:D162)=0,0,SUM($D$3:D84))</f>
        <v>0</v>
      </c>
      <c r="G84" s="177">
        <f>SUMIF(入力!$Z$9:$Z$10007,CONCATENATE($A84,"_",G$2),入力!$D$9:$D$10007)</f>
        <v>0</v>
      </c>
      <c r="H84" s="73">
        <f>SUMIF(入力!$Z$9:$Z$10007,CONCATENATE($A84,"_",H$2),入力!$D$9:$D$10007)</f>
        <v>0</v>
      </c>
      <c r="I84" s="180">
        <f>SUMIF(入力!$Z$9:$Z$10007,CONCATENATE($A84,"_",I$2),入力!$D$9:$D$10007)</f>
        <v>0</v>
      </c>
      <c r="K84" s="177">
        <f>SUMIF(入力!$AA$9:$AA$10007,CONCATENATE($A84,"_",K$2),入力!$D$9:$D$10007)*-1</f>
        <v>0</v>
      </c>
      <c r="L84" s="73">
        <f>SUMIF(入力!$AA$9:$AA$10007,CONCATENATE($A84,"_",L$2),入力!$D$9:$D$10007)*-1</f>
        <v>0</v>
      </c>
      <c r="M84" s="73">
        <f>SUMIF(入力!$AA$9:$AA$10007,CONCATENATE($A84,"_",M$2),入力!$D$9:$D$10007)*-1</f>
        <v>0</v>
      </c>
      <c r="N84" s="73">
        <f>SUMIF(入力!$AA$9:$AA$10007,CONCATENATE($A84,"_",N$2),入力!$D$9:$D$10007)*-1</f>
        <v>0</v>
      </c>
      <c r="O84" s="73">
        <f>SUMIF(入力!$AA$9:$AA$10007,CONCATENATE($A84,"_",O$2),入力!$D$9:$D$10007)*-1</f>
        <v>0</v>
      </c>
      <c r="P84" s="180">
        <f>SUMIF(入力!$AA$9:$AA$10007,CONCATENATE($A84,"_",P$2),入力!$D$9:$D$10007)*-1</f>
        <v>0</v>
      </c>
      <c r="R84" s="184">
        <f>SUMIF(入力!$B$9:$B$10007,A84,入力!$J$9:$J$10007)</f>
        <v>0</v>
      </c>
      <c r="S84" s="74"/>
      <c r="T84" s="73">
        <f t="shared" si="13"/>
        <v>0</v>
      </c>
      <c r="U84" s="180">
        <f t="shared" si="16"/>
        <v>0</v>
      </c>
      <c r="V84" s="190"/>
      <c r="W84" s="177">
        <f t="shared" si="14"/>
        <v>0</v>
      </c>
      <c r="X84" s="183">
        <f t="shared" si="15"/>
        <v>0</v>
      </c>
      <c r="Z84" s="187">
        <f>SUMIF(入力!$B$9:$B$10000,$A84,入力!Q$9:Q$10000)</f>
        <v>0</v>
      </c>
      <c r="AA84" s="72">
        <f>SUMIF(入力!$B$9:$B$10000,$A84,入力!R$9:R$10000)</f>
        <v>0</v>
      </c>
    </row>
    <row r="85" spans="1:27">
      <c r="A85" s="36">
        <f t="shared" si="17"/>
        <v>82</v>
      </c>
      <c r="B85" s="71">
        <f t="shared" si="10"/>
        <v>0</v>
      </c>
      <c r="C85" s="72">
        <f t="shared" si="11"/>
        <v>0</v>
      </c>
      <c r="D85" s="72">
        <f t="shared" si="12"/>
        <v>0</v>
      </c>
      <c r="E85" s="175">
        <f>IF(SUM(B85:D163)=0,0,SUM($D$3:D85))</f>
        <v>0</v>
      </c>
      <c r="G85" s="177">
        <f>SUMIF(入力!$Z$9:$Z$10007,CONCATENATE($A85,"_",G$2),入力!$D$9:$D$10007)</f>
        <v>0</v>
      </c>
      <c r="H85" s="73">
        <f>SUMIF(入力!$Z$9:$Z$10007,CONCATENATE($A85,"_",H$2),入力!$D$9:$D$10007)</f>
        <v>0</v>
      </c>
      <c r="I85" s="180">
        <f>SUMIF(入力!$Z$9:$Z$10007,CONCATENATE($A85,"_",I$2),入力!$D$9:$D$10007)</f>
        <v>0</v>
      </c>
      <c r="K85" s="177">
        <f>SUMIF(入力!$AA$9:$AA$10007,CONCATENATE($A85,"_",K$2),入力!$D$9:$D$10007)*-1</f>
        <v>0</v>
      </c>
      <c r="L85" s="73">
        <f>SUMIF(入力!$AA$9:$AA$10007,CONCATENATE($A85,"_",L$2),入力!$D$9:$D$10007)*-1</f>
        <v>0</v>
      </c>
      <c r="M85" s="73">
        <f>SUMIF(入力!$AA$9:$AA$10007,CONCATENATE($A85,"_",M$2),入力!$D$9:$D$10007)*-1</f>
        <v>0</v>
      </c>
      <c r="N85" s="73">
        <f>SUMIF(入力!$AA$9:$AA$10007,CONCATENATE($A85,"_",N$2),入力!$D$9:$D$10007)*-1</f>
        <v>0</v>
      </c>
      <c r="O85" s="73">
        <f>SUMIF(入力!$AA$9:$AA$10007,CONCATENATE($A85,"_",O$2),入力!$D$9:$D$10007)*-1</f>
        <v>0</v>
      </c>
      <c r="P85" s="180">
        <f>SUMIF(入力!$AA$9:$AA$10007,CONCATENATE($A85,"_",P$2),入力!$D$9:$D$10007)*-1</f>
        <v>0</v>
      </c>
      <c r="R85" s="184">
        <f>SUMIF(入力!$B$9:$B$10007,A85,入力!$J$9:$J$10007)</f>
        <v>0</v>
      </c>
      <c r="S85" s="74"/>
      <c r="T85" s="73">
        <f t="shared" si="13"/>
        <v>0</v>
      </c>
      <c r="U85" s="180">
        <f t="shared" si="16"/>
        <v>0</v>
      </c>
      <c r="V85" s="190"/>
      <c r="W85" s="177">
        <f t="shared" si="14"/>
        <v>0</v>
      </c>
      <c r="X85" s="183">
        <f t="shared" si="15"/>
        <v>0</v>
      </c>
      <c r="Z85" s="187">
        <f>SUMIF(入力!$B$9:$B$10000,$A85,入力!Q$9:Q$10000)</f>
        <v>0</v>
      </c>
      <c r="AA85" s="72">
        <f>SUMIF(入力!$B$9:$B$10000,$A85,入力!R$9:R$10000)</f>
        <v>0</v>
      </c>
    </row>
    <row r="86" spans="1:27">
      <c r="A86" s="36">
        <f t="shared" si="17"/>
        <v>83</v>
      </c>
      <c r="B86" s="71">
        <f t="shared" si="10"/>
        <v>0</v>
      </c>
      <c r="C86" s="72">
        <f t="shared" si="11"/>
        <v>0</v>
      </c>
      <c r="D86" s="72">
        <f t="shared" si="12"/>
        <v>0</v>
      </c>
      <c r="E86" s="175">
        <f>IF(SUM(B86:D164)=0,0,SUM($D$3:D86))</f>
        <v>0</v>
      </c>
      <c r="G86" s="177">
        <f>SUMIF(入力!$Z$9:$Z$10007,CONCATENATE($A86,"_",G$2),入力!$D$9:$D$10007)</f>
        <v>0</v>
      </c>
      <c r="H86" s="73">
        <f>SUMIF(入力!$Z$9:$Z$10007,CONCATENATE($A86,"_",H$2),入力!$D$9:$D$10007)</f>
        <v>0</v>
      </c>
      <c r="I86" s="180">
        <f>SUMIF(入力!$Z$9:$Z$10007,CONCATENATE($A86,"_",I$2),入力!$D$9:$D$10007)</f>
        <v>0</v>
      </c>
      <c r="K86" s="177">
        <f>SUMIF(入力!$AA$9:$AA$10007,CONCATENATE($A86,"_",K$2),入力!$D$9:$D$10007)*-1</f>
        <v>0</v>
      </c>
      <c r="L86" s="73">
        <f>SUMIF(入力!$AA$9:$AA$10007,CONCATENATE($A86,"_",L$2),入力!$D$9:$D$10007)*-1</f>
        <v>0</v>
      </c>
      <c r="M86" s="73">
        <f>SUMIF(入力!$AA$9:$AA$10007,CONCATENATE($A86,"_",M$2),入力!$D$9:$D$10007)*-1</f>
        <v>0</v>
      </c>
      <c r="N86" s="73">
        <f>SUMIF(入力!$AA$9:$AA$10007,CONCATENATE($A86,"_",N$2),入力!$D$9:$D$10007)*-1</f>
        <v>0</v>
      </c>
      <c r="O86" s="73">
        <f>SUMIF(入力!$AA$9:$AA$10007,CONCATENATE($A86,"_",O$2),入力!$D$9:$D$10007)*-1</f>
        <v>0</v>
      </c>
      <c r="P86" s="180">
        <f>SUMIF(入力!$AA$9:$AA$10007,CONCATENATE($A86,"_",P$2),入力!$D$9:$D$10007)*-1</f>
        <v>0</v>
      </c>
      <c r="R86" s="184">
        <f>SUMIF(入力!$B$9:$B$10007,A86,入力!$J$9:$J$10007)</f>
        <v>0</v>
      </c>
      <c r="S86" s="74"/>
      <c r="T86" s="73">
        <f t="shared" si="13"/>
        <v>0</v>
      </c>
      <c r="U86" s="180">
        <f t="shared" si="16"/>
        <v>0</v>
      </c>
      <c r="V86" s="190"/>
      <c r="W86" s="177">
        <f t="shared" si="14"/>
        <v>0</v>
      </c>
      <c r="X86" s="183">
        <f t="shared" si="15"/>
        <v>0</v>
      </c>
      <c r="Z86" s="187">
        <f>SUMIF(入力!$B$9:$B$10000,$A86,入力!Q$9:Q$10000)</f>
        <v>0</v>
      </c>
      <c r="AA86" s="72">
        <f>SUMIF(入力!$B$9:$B$10000,$A86,入力!R$9:R$10000)</f>
        <v>0</v>
      </c>
    </row>
    <row r="87" spans="1:27">
      <c r="A87" s="36">
        <f t="shared" si="17"/>
        <v>84</v>
      </c>
      <c r="B87" s="71">
        <f t="shared" si="10"/>
        <v>0</v>
      </c>
      <c r="C87" s="72">
        <f t="shared" si="11"/>
        <v>0</v>
      </c>
      <c r="D87" s="72">
        <f t="shared" si="12"/>
        <v>0</v>
      </c>
      <c r="E87" s="175">
        <f>IF(SUM(B87:D165)=0,0,SUM($D$3:D87))</f>
        <v>0</v>
      </c>
      <c r="G87" s="177">
        <f>SUMIF(入力!$Z$9:$Z$10007,CONCATENATE($A87,"_",G$2),入力!$D$9:$D$10007)</f>
        <v>0</v>
      </c>
      <c r="H87" s="73">
        <f>SUMIF(入力!$Z$9:$Z$10007,CONCATENATE($A87,"_",H$2),入力!$D$9:$D$10007)</f>
        <v>0</v>
      </c>
      <c r="I87" s="180">
        <f>SUMIF(入力!$Z$9:$Z$10007,CONCATENATE($A87,"_",I$2),入力!$D$9:$D$10007)</f>
        <v>0</v>
      </c>
      <c r="K87" s="177">
        <f>SUMIF(入力!$AA$9:$AA$10007,CONCATENATE($A87,"_",K$2),入力!$D$9:$D$10007)*-1</f>
        <v>0</v>
      </c>
      <c r="L87" s="73">
        <f>SUMIF(入力!$AA$9:$AA$10007,CONCATENATE($A87,"_",L$2),入力!$D$9:$D$10007)*-1</f>
        <v>0</v>
      </c>
      <c r="M87" s="73">
        <f>SUMIF(入力!$AA$9:$AA$10007,CONCATENATE($A87,"_",M$2),入力!$D$9:$D$10007)*-1</f>
        <v>0</v>
      </c>
      <c r="N87" s="73">
        <f>SUMIF(入力!$AA$9:$AA$10007,CONCATENATE($A87,"_",N$2),入力!$D$9:$D$10007)*-1</f>
        <v>0</v>
      </c>
      <c r="O87" s="73">
        <f>SUMIF(入力!$AA$9:$AA$10007,CONCATENATE($A87,"_",O$2),入力!$D$9:$D$10007)*-1</f>
        <v>0</v>
      </c>
      <c r="P87" s="180">
        <f>SUMIF(入力!$AA$9:$AA$10007,CONCATENATE($A87,"_",P$2),入力!$D$9:$D$10007)*-1</f>
        <v>0</v>
      </c>
      <c r="R87" s="184">
        <f>SUMIF(入力!$B$9:$B$10007,A87,入力!$J$9:$J$10007)</f>
        <v>0</v>
      </c>
      <c r="S87" s="74"/>
      <c r="T87" s="73">
        <f t="shared" si="13"/>
        <v>0</v>
      </c>
      <c r="U87" s="180">
        <f t="shared" si="16"/>
        <v>0</v>
      </c>
      <c r="V87" s="190"/>
      <c r="W87" s="177">
        <f t="shared" si="14"/>
        <v>0</v>
      </c>
      <c r="X87" s="183">
        <f t="shared" si="15"/>
        <v>0</v>
      </c>
      <c r="Z87" s="187">
        <f>SUMIF(入力!$B$9:$B$10000,$A87,入力!Q$9:Q$10000)</f>
        <v>0</v>
      </c>
      <c r="AA87" s="72">
        <f>SUMIF(入力!$B$9:$B$10000,$A87,入力!R$9:R$10000)</f>
        <v>0</v>
      </c>
    </row>
    <row r="88" spans="1:27">
      <c r="A88" s="36">
        <f t="shared" si="17"/>
        <v>85</v>
      </c>
      <c r="B88" s="71">
        <f t="shared" si="10"/>
        <v>0</v>
      </c>
      <c r="C88" s="72">
        <f t="shared" si="11"/>
        <v>0</v>
      </c>
      <c r="D88" s="72">
        <f t="shared" si="12"/>
        <v>0</v>
      </c>
      <c r="E88" s="175">
        <f>IF(SUM(B88:D166)=0,0,SUM($D$3:D88))</f>
        <v>0</v>
      </c>
      <c r="G88" s="177">
        <f>SUMIF(入力!$Z$9:$Z$10007,CONCATENATE($A88,"_",G$2),入力!$D$9:$D$10007)</f>
        <v>0</v>
      </c>
      <c r="H88" s="73">
        <f>SUMIF(入力!$Z$9:$Z$10007,CONCATENATE($A88,"_",H$2),入力!$D$9:$D$10007)</f>
        <v>0</v>
      </c>
      <c r="I88" s="180">
        <f>SUMIF(入力!$Z$9:$Z$10007,CONCATENATE($A88,"_",I$2),入力!$D$9:$D$10007)</f>
        <v>0</v>
      </c>
      <c r="K88" s="177">
        <f>SUMIF(入力!$AA$9:$AA$10007,CONCATENATE($A88,"_",K$2),入力!$D$9:$D$10007)*-1</f>
        <v>0</v>
      </c>
      <c r="L88" s="73">
        <f>SUMIF(入力!$AA$9:$AA$10007,CONCATENATE($A88,"_",L$2),入力!$D$9:$D$10007)*-1</f>
        <v>0</v>
      </c>
      <c r="M88" s="73">
        <f>SUMIF(入力!$AA$9:$AA$10007,CONCATENATE($A88,"_",M$2),入力!$D$9:$D$10007)*-1</f>
        <v>0</v>
      </c>
      <c r="N88" s="73">
        <f>SUMIF(入力!$AA$9:$AA$10007,CONCATENATE($A88,"_",N$2),入力!$D$9:$D$10007)*-1</f>
        <v>0</v>
      </c>
      <c r="O88" s="73">
        <f>SUMIF(入力!$AA$9:$AA$10007,CONCATENATE($A88,"_",O$2),入力!$D$9:$D$10007)*-1</f>
        <v>0</v>
      </c>
      <c r="P88" s="180">
        <f>SUMIF(入力!$AA$9:$AA$10007,CONCATENATE($A88,"_",P$2),入力!$D$9:$D$10007)*-1</f>
        <v>0</v>
      </c>
      <c r="R88" s="184">
        <f>SUMIF(入力!$B$9:$B$10007,A88,入力!$J$9:$J$10007)</f>
        <v>0</v>
      </c>
      <c r="S88" s="74"/>
      <c r="T88" s="73">
        <f t="shared" si="13"/>
        <v>0</v>
      </c>
      <c r="U88" s="180">
        <f t="shared" si="16"/>
        <v>0</v>
      </c>
      <c r="V88" s="190"/>
      <c r="W88" s="177">
        <f t="shared" si="14"/>
        <v>0</v>
      </c>
      <c r="X88" s="183">
        <f t="shared" si="15"/>
        <v>0</v>
      </c>
      <c r="Z88" s="187">
        <f>SUMIF(入力!$B$9:$B$10000,$A88,入力!Q$9:Q$10000)</f>
        <v>0</v>
      </c>
      <c r="AA88" s="72">
        <f>SUMIF(入力!$B$9:$B$10000,$A88,入力!R$9:R$10000)</f>
        <v>0</v>
      </c>
    </row>
    <row r="89" spans="1:27">
      <c r="A89" s="36">
        <f t="shared" si="17"/>
        <v>86</v>
      </c>
      <c r="B89" s="71">
        <f t="shared" si="10"/>
        <v>0</v>
      </c>
      <c r="C89" s="72">
        <f t="shared" si="11"/>
        <v>0</v>
      </c>
      <c r="D89" s="72">
        <f t="shared" si="12"/>
        <v>0</v>
      </c>
      <c r="E89" s="175">
        <f>IF(SUM(B89:D167)=0,0,SUM($D$3:D89))</f>
        <v>0</v>
      </c>
      <c r="G89" s="177">
        <f>SUMIF(入力!$Z$9:$Z$10007,CONCATENATE($A89,"_",G$2),入力!$D$9:$D$10007)</f>
        <v>0</v>
      </c>
      <c r="H89" s="73">
        <f>SUMIF(入力!$Z$9:$Z$10007,CONCATENATE($A89,"_",H$2),入力!$D$9:$D$10007)</f>
        <v>0</v>
      </c>
      <c r="I89" s="180">
        <f>SUMIF(入力!$Z$9:$Z$10007,CONCATENATE($A89,"_",I$2),入力!$D$9:$D$10007)</f>
        <v>0</v>
      </c>
      <c r="K89" s="177">
        <f>SUMIF(入力!$AA$9:$AA$10007,CONCATENATE($A89,"_",K$2),入力!$D$9:$D$10007)*-1</f>
        <v>0</v>
      </c>
      <c r="L89" s="73">
        <f>SUMIF(入力!$AA$9:$AA$10007,CONCATENATE($A89,"_",L$2),入力!$D$9:$D$10007)*-1</f>
        <v>0</v>
      </c>
      <c r="M89" s="73">
        <f>SUMIF(入力!$AA$9:$AA$10007,CONCATENATE($A89,"_",M$2),入力!$D$9:$D$10007)*-1</f>
        <v>0</v>
      </c>
      <c r="N89" s="73">
        <f>SUMIF(入力!$AA$9:$AA$10007,CONCATENATE($A89,"_",N$2),入力!$D$9:$D$10007)*-1</f>
        <v>0</v>
      </c>
      <c r="O89" s="73">
        <f>SUMIF(入力!$AA$9:$AA$10007,CONCATENATE($A89,"_",O$2),入力!$D$9:$D$10007)*-1</f>
        <v>0</v>
      </c>
      <c r="P89" s="180">
        <f>SUMIF(入力!$AA$9:$AA$10007,CONCATENATE($A89,"_",P$2),入力!$D$9:$D$10007)*-1</f>
        <v>0</v>
      </c>
      <c r="R89" s="184">
        <f>SUMIF(入力!$B$9:$B$10007,A89,入力!$J$9:$J$10007)</f>
        <v>0</v>
      </c>
      <c r="S89" s="74"/>
      <c r="T89" s="73">
        <f t="shared" si="13"/>
        <v>0</v>
      </c>
      <c r="U89" s="180">
        <f t="shared" si="16"/>
        <v>0</v>
      </c>
      <c r="V89" s="190"/>
      <c r="W89" s="177">
        <f t="shared" si="14"/>
        <v>0</v>
      </c>
      <c r="X89" s="183">
        <f t="shared" si="15"/>
        <v>0</v>
      </c>
      <c r="Z89" s="187">
        <f>SUMIF(入力!$B$9:$B$10000,$A89,入力!Q$9:Q$10000)</f>
        <v>0</v>
      </c>
      <c r="AA89" s="72">
        <f>SUMIF(入力!$B$9:$B$10000,$A89,入力!R$9:R$10000)</f>
        <v>0</v>
      </c>
    </row>
    <row r="90" spans="1:27">
      <c r="A90" s="36">
        <f t="shared" si="17"/>
        <v>87</v>
      </c>
      <c r="B90" s="71">
        <f t="shared" si="10"/>
        <v>0</v>
      </c>
      <c r="C90" s="72">
        <f t="shared" si="11"/>
        <v>0</v>
      </c>
      <c r="D90" s="72">
        <f t="shared" si="12"/>
        <v>0</v>
      </c>
      <c r="E90" s="175">
        <f>IF(SUM(B90:D168)=0,0,SUM($D$3:D90))</f>
        <v>0</v>
      </c>
      <c r="G90" s="177">
        <f>SUMIF(入力!$Z$9:$Z$10007,CONCATENATE($A90,"_",G$2),入力!$D$9:$D$10007)</f>
        <v>0</v>
      </c>
      <c r="H90" s="73">
        <f>SUMIF(入力!$Z$9:$Z$10007,CONCATENATE($A90,"_",H$2),入力!$D$9:$D$10007)</f>
        <v>0</v>
      </c>
      <c r="I90" s="180">
        <f>SUMIF(入力!$Z$9:$Z$10007,CONCATENATE($A90,"_",I$2),入力!$D$9:$D$10007)</f>
        <v>0</v>
      </c>
      <c r="K90" s="177">
        <f>SUMIF(入力!$AA$9:$AA$10007,CONCATENATE($A90,"_",K$2),入力!$D$9:$D$10007)*-1</f>
        <v>0</v>
      </c>
      <c r="L90" s="73">
        <f>SUMIF(入力!$AA$9:$AA$10007,CONCATENATE($A90,"_",L$2),入力!$D$9:$D$10007)*-1</f>
        <v>0</v>
      </c>
      <c r="M90" s="73">
        <f>SUMIF(入力!$AA$9:$AA$10007,CONCATENATE($A90,"_",M$2),入力!$D$9:$D$10007)*-1</f>
        <v>0</v>
      </c>
      <c r="N90" s="73">
        <f>SUMIF(入力!$AA$9:$AA$10007,CONCATENATE($A90,"_",N$2),入力!$D$9:$D$10007)*-1</f>
        <v>0</v>
      </c>
      <c r="O90" s="73">
        <f>SUMIF(入力!$AA$9:$AA$10007,CONCATENATE($A90,"_",O$2),入力!$D$9:$D$10007)*-1</f>
        <v>0</v>
      </c>
      <c r="P90" s="180">
        <f>SUMIF(入力!$AA$9:$AA$10007,CONCATENATE($A90,"_",P$2),入力!$D$9:$D$10007)*-1</f>
        <v>0</v>
      </c>
      <c r="R90" s="184">
        <f>SUMIF(入力!$B$9:$B$10007,A90,入力!$J$9:$J$10007)</f>
        <v>0</v>
      </c>
      <c r="S90" s="74"/>
      <c r="T90" s="73">
        <f t="shared" si="13"/>
        <v>0</v>
      </c>
      <c r="U90" s="180">
        <f t="shared" si="16"/>
        <v>0</v>
      </c>
      <c r="V90" s="190"/>
      <c r="W90" s="177">
        <f t="shared" si="14"/>
        <v>0</v>
      </c>
      <c r="X90" s="183">
        <f t="shared" si="15"/>
        <v>0</v>
      </c>
      <c r="Z90" s="187">
        <f>SUMIF(入力!$B$9:$B$10000,$A90,入力!Q$9:Q$10000)</f>
        <v>0</v>
      </c>
      <c r="AA90" s="72">
        <f>SUMIF(入力!$B$9:$B$10000,$A90,入力!R$9:R$10000)</f>
        <v>0</v>
      </c>
    </row>
    <row r="91" spans="1:27">
      <c r="A91" s="36">
        <f t="shared" si="17"/>
        <v>88</v>
      </c>
      <c r="B91" s="71">
        <f t="shared" si="10"/>
        <v>0</v>
      </c>
      <c r="C91" s="72">
        <f t="shared" si="11"/>
        <v>0</v>
      </c>
      <c r="D91" s="72">
        <f t="shared" si="12"/>
        <v>0</v>
      </c>
      <c r="E91" s="175">
        <f>IF(SUM(B91:D169)=0,0,SUM($D$3:D91))</f>
        <v>0</v>
      </c>
      <c r="G91" s="177">
        <f>SUMIF(入力!$Z$9:$Z$10007,CONCATENATE($A91,"_",G$2),入力!$D$9:$D$10007)</f>
        <v>0</v>
      </c>
      <c r="H91" s="73">
        <f>SUMIF(入力!$Z$9:$Z$10007,CONCATENATE($A91,"_",H$2),入力!$D$9:$D$10007)</f>
        <v>0</v>
      </c>
      <c r="I91" s="180">
        <f>SUMIF(入力!$Z$9:$Z$10007,CONCATENATE($A91,"_",I$2),入力!$D$9:$D$10007)</f>
        <v>0</v>
      </c>
      <c r="K91" s="177">
        <f>SUMIF(入力!$AA$9:$AA$10007,CONCATENATE($A91,"_",K$2),入力!$D$9:$D$10007)*-1</f>
        <v>0</v>
      </c>
      <c r="L91" s="73">
        <f>SUMIF(入力!$AA$9:$AA$10007,CONCATENATE($A91,"_",L$2),入力!$D$9:$D$10007)*-1</f>
        <v>0</v>
      </c>
      <c r="M91" s="73">
        <f>SUMIF(入力!$AA$9:$AA$10007,CONCATENATE($A91,"_",M$2),入力!$D$9:$D$10007)*-1</f>
        <v>0</v>
      </c>
      <c r="N91" s="73">
        <f>SUMIF(入力!$AA$9:$AA$10007,CONCATENATE($A91,"_",N$2),入力!$D$9:$D$10007)*-1</f>
        <v>0</v>
      </c>
      <c r="O91" s="73">
        <f>SUMIF(入力!$AA$9:$AA$10007,CONCATENATE($A91,"_",O$2),入力!$D$9:$D$10007)*-1</f>
        <v>0</v>
      </c>
      <c r="P91" s="180">
        <f>SUMIF(入力!$AA$9:$AA$10007,CONCATENATE($A91,"_",P$2),入力!$D$9:$D$10007)*-1</f>
        <v>0</v>
      </c>
      <c r="R91" s="184">
        <f>SUMIF(入力!$B$9:$B$10007,A91,入力!$J$9:$J$10007)</f>
        <v>0</v>
      </c>
      <c r="S91" s="74"/>
      <c r="T91" s="73">
        <f t="shared" si="13"/>
        <v>0</v>
      </c>
      <c r="U91" s="180">
        <f t="shared" si="16"/>
        <v>0</v>
      </c>
      <c r="V91" s="190"/>
      <c r="W91" s="177">
        <f t="shared" si="14"/>
        <v>0</v>
      </c>
      <c r="X91" s="183">
        <f t="shared" si="15"/>
        <v>0</v>
      </c>
      <c r="Z91" s="187">
        <f>SUMIF(入力!$B$9:$B$10000,$A91,入力!Q$9:Q$10000)</f>
        <v>0</v>
      </c>
      <c r="AA91" s="72">
        <f>SUMIF(入力!$B$9:$B$10000,$A91,入力!R$9:R$10000)</f>
        <v>0</v>
      </c>
    </row>
    <row r="92" spans="1:27">
      <c r="A92" s="36">
        <f t="shared" si="17"/>
        <v>89</v>
      </c>
      <c r="B92" s="71">
        <f t="shared" si="10"/>
        <v>0</v>
      </c>
      <c r="C92" s="72">
        <f t="shared" si="11"/>
        <v>0</v>
      </c>
      <c r="D92" s="72">
        <f t="shared" si="12"/>
        <v>0</v>
      </c>
      <c r="E92" s="175">
        <f>IF(SUM(B92:D170)=0,0,SUM($D$3:D92))</f>
        <v>0</v>
      </c>
      <c r="G92" s="177">
        <f>SUMIF(入力!$Z$9:$Z$10007,CONCATENATE($A92,"_",G$2),入力!$D$9:$D$10007)</f>
        <v>0</v>
      </c>
      <c r="H92" s="73">
        <f>SUMIF(入力!$Z$9:$Z$10007,CONCATENATE($A92,"_",H$2),入力!$D$9:$D$10007)</f>
        <v>0</v>
      </c>
      <c r="I92" s="180">
        <f>SUMIF(入力!$Z$9:$Z$10007,CONCATENATE($A92,"_",I$2),入力!$D$9:$D$10007)</f>
        <v>0</v>
      </c>
      <c r="K92" s="177">
        <f>SUMIF(入力!$AA$9:$AA$10007,CONCATENATE($A92,"_",K$2),入力!$D$9:$D$10007)*-1</f>
        <v>0</v>
      </c>
      <c r="L92" s="73">
        <f>SUMIF(入力!$AA$9:$AA$10007,CONCATENATE($A92,"_",L$2),入力!$D$9:$D$10007)*-1</f>
        <v>0</v>
      </c>
      <c r="M92" s="73">
        <f>SUMIF(入力!$AA$9:$AA$10007,CONCATENATE($A92,"_",M$2),入力!$D$9:$D$10007)*-1</f>
        <v>0</v>
      </c>
      <c r="N92" s="73">
        <f>SUMIF(入力!$AA$9:$AA$10007,CONCATENATE($A92,"_",N$2),入力!$D$9:$D$10007)*-1</f>
        <v>0</v>
      </c>
      <c r="O92" s="73">
        <f>SUMIF(入力!$AA$9:$AA$10007,CONCATENATE($A92,"_",O$2),入力!$D$9:$D$10007)*-1</f>
        <v>0</v>
      </c>
      <c r="P92" s="180">
        <f>SUMIF(入力!$AA$9:$AA$10007,CONCATENATE($A92,"_",P$2),入力!$D$9:$D$10007)*-1</f>
        <v>0</v>
      </c>
      <c r="R92" s="184">
        <f>SUMIF(入力!$B$9:$B$10007,A92,入力!$J$9:$J$10007)</f>
        <v>0</v>
      </c>
      <c r="S92" s="74"/>
      <c r="T92" s="73">
        <f t="shared" si="13"/>
        <v>0</v>
      </c>
      <c r="U92" s="180">
        <f t="shared" si="16"/>
        <v>0</v>
      </c>
      <c r="V92" s="190"/>
      <c r="W92" s="177">
        <f t="shared" si="14"/>
        <v>0</v>
      </c>
      <c r="X92" s="183">
        <f t="shared" si="15"/>
        <v>0</v>
      </c>
      <c r="Z92" s="187">
        <f>SUMIF(入力!$B$9:$B$10000,$A92,入力!Q$9:Q$10000)</f>
        <v>0</v>
      </c>
      <c r="AA92" s="72">
        <f>SUMIF(入力!$B$9:$B$10000,$A92,入力!R$9:R$10000)</f>
        <v>0</v>
      </c>
    </row>
    <row r="93" spans="1:27">
      <c r="A93" s="36">
        <f t="shared" si="17"/>
        <v>90</v>
      </c>
      <c r="B93" s="71">
        <f t="shared" si="10"/>
        <v>0</v>
      </c>
      <c r="C93" s="72">
        <f t="shared" si="11"/>
        <v>0</v>
      </c>
      <c r="D93" s="72">
        <f t="shared" si="12"/>
        <v>0</v>
      </c>
      <c r="E93" s="175">
        <f>IF(SUM(B93:D171)=0,0,SUM($D$3:D93))</f>
        <v>0</v>
      </c>
      <c r="G93" s="177">
        <f>SUMIF(入力!$Z$9:$Z$10007,CONCATENATE($A93,"_",G$2),入力!$D$9:$D$10007)</f>
        <v>0</v>
      </c>
      <c r="H93" s="73">
        <f>SUMIF(入力!$Z$9:$Z$10007,CONCATENATE($A93,"_",H$2),入力!$D$9:$D$10007)</f>
        <v>0</v>
      </c>
      <c r="I93" s="180">
        <f>SUMIF(入力!$Z$9:$Z$10007,CONCATENATE($A93,"_",I$2),入力!$D$9:$D$10007)</f>
        <v>0</v>
      </c>
      <c r="K93" s="177">
        <f>SUMIF(入力!$AA$9:$AA$10007,CONCATENATE($A93,"_",K$2),入力!$D$9:$D$10007)*-1</f>
        <v>0</v>
      </c>
      <c r="L93" s="73">
        <f>SUMIF(入力!$AA$9:$AA$10007,CONCATENATE($A93,"_",L$2),入力!$D$9:$D$10007)*-1</f>
        <v>0</v>
      </c>
      <c r="M93" s="73">
        <f>SUMIF(入力!$AA$9:$AA$10007,CONCATENATE($A93,"_",M$2),入力!$D$9:$D$10007)*-1</f>
        <v>0</v>
      </c>
      <c r="N93" s="73">
        <f>SUMIF(入力!$AA$9:$AA$10007,CONCATENATE($A93,"_",N$2),入力!$D$9:$D$10007)*-1</f>
        <v>0</v>
      </c>
      <c r="O93" s="73">
        <f>SUMIF(入力!$AA$9:$AA$10007,CONCATENATE($A93,"_",O$2),入力!$D$9:$D$10007)*-1</f>
        <v>0</v>
      </c>
      <c r="P93" s="180">
        <f>SUMIF(入力!$AA$9:$AA$10007,CONCATENATE($A93,"_",P$2),入力!$D$9:$D$10007)*-1</f>
        <v>0</v>
      </c>
      <c r="R93" s="184">
        <f>SUMIF(入力!$B$9:$B$10007,A93,入力!$J$9:$J$10007)</f>
        <v>0</v>
      </c>
      <c r="S93" s="74"/>
      <c r="T93" s="73">
        <f t="shared" si="13"/>
        <v>0</v>
      </c>
      <c r="U93" s="180">
        <f t="shared" si="16"/>
        <v>0</v>
      </c>
      <c r="V93" s="190"/>
      <c r="W93" s="177">
        <f t="shared" si="14"/>
        <v>0</v>
      </c>
      <c r="X93" s="183">
        <f t="shared" si="15"/>
        <v>0</v>
      </c>
      <c r="Z93" s="187">
        <f>SUMIF(入力!$B$9:$B$10000,$A93,入力!Q$9:Q$10000)</f>
        <v>0</v>
      </c>
      <c r="AA93" s="72">
        <f>SUMIF(入力!$B$9:$B$10000,$A93,入力!R$9:R$10000)</f>
        <v>0</v>
      </c>
    </row>
    <row r="94" spans="1:27">
      <c r="A94" s="36">
        <f t="shared" si="17"/>
        <v>91</v>
      </c>
      <c r="B94" s="71">
        <f t="shared" si="10"/>
        <v>0</v>
      </c>
      <c r="C94" s="72">
        <f t="shared" si="11"/>
        <v>0</v>
      </c>
      <c r="D94" s="72">
        <f t="shared" si="12"/>
        <v>0</v>
      </c>
      <c r="E94" s="175">
        <f>IF(SUM(B94:D172)=0,0,SUM($D$3:D94))</f>
        <v>0</v>
      </c>
      <c r="G94" s="177">
        <f>SUMIF(入力!$Z$9:$Z$10007,CONCATENATE($A94,"_",G$2),入力!$D$9:$D$10007)</f>
        <v>0</v>
      </c>
      <c r="H94" s="73">
        <f>SUMIF(入力!$Z$9:$Z$10007,CONCATENATE($A94,"_",H$2),入力!$D$9:$D$10007)</f>
        <v>0</v>
      </c>
      <c r="I94" s="180">
        <f>SUMIF(入力!$Z$9:$Z$10007,CONCATENATE($A94,"_",I$2),入力!$D$9:$D$10007)</f>
        <v>0</v>
      </c>
      <c r="K94" s="177">
        <f>SUMIF(入力!$AA$9:$AA$10007,CONCATENATE($A94,"_",K$2),入力!$D$9:$D$10007)*-1</f>
        <v>0</v>
      </c>
      <c r="L94" s="73">
        <f>SUMIF(入力!$AA$9:$AA$10007,CONCATENATE($A94,"_",L$2),入力!$D$9:$D$10007)*-1</f>
        <v>0</v>
      </c>
      <c r="M94" s="73">
        <f>SUMIF(入力!$AA$9:$AA$10007,CONCATENATE($A94,"_",M$2),入力!$D$9:$D$10007)*-1</f>
        <v>0</v>
      </c>
      <c r="N94" s="73">
        <f>SUMIF(入力!$AA$9:$AA$10007,CONCATENATE($A94,"_",N$2),入力!$D$9:$D$10007)*-1</f>
        <v>0</v>
      </c>
      <c r="O94" s="73">
        <f>SUMIF(入力!$AA$9:$AA$10007,CONCATENATE($A94,"_",O$2),入力!$D$9:$D$10007)*-1</f>
        <v>0</v>
      </c>
      <c r="P94" s="180">
        <f>SUMIF(入力!$AA$9:$AA$10007,CONCATENATE($A94,"_",P$2),入力!$D$9:$D$10007)*-1</f>
        <v>0</v>
      </c>
      <c r="R94" s="184">
        <f>SUMIF(入力!$B$9:$B$10007,A94,入力!$J$9:$J$10007)</f>
        <v>0</v>
      </c>
      <c r="S94" s="74"/>
      <c r="T94" s="73">
        <f t="shared" si="13"/>
        <v>0</v>
      </c>
      <c r="U94" s="180">
        <f t="shared" si="16"/>
        <v>0</v>
      </c>
      <c r="V94" s="190"/>
      <c r="W94" s="177">
        <f t="shared" si="14"/>
        <v>0</v>
      </c>
      <c r="X94" s="183">
        <f t="shared" si="15"/>
        <v>0</v>
      </c>
      <c r="Z94" s="187">
        <f>SUMIF(入力!$B$9:$B$10000,$A94,入力!Q$9:Q$10000)</f>
        <v>0</v>
      </c>
      <c r="AA94" s="72">
        <f>SUMIF(入力!$B$9:$B$10000,$A94,入力!R$9:R$10000)</f>
        <v>0</v>
      </c>
    </row>
    <row r="95" spans="1:27">
      <c r="A95" s="36">
        <f t="shared" si="17"/>
        <v>92</v>
      </c>
      <c r="B95" s="71">
        <f t="shared" si="10"/>
        <v>0</v>
      </c>
      <c r="C95" s="72">
        <f t="shared" si="11"/>
        <v>0</v>
      </c>
      <c r="D95" s="72">
        <f t="shared" si="12"/>
        <v>0</v>
      </c>
      <c r="E95" s="175">
        <f>IF(SUM(B95:D173)=0,0,SUM($D$3:D95))</f>
        <v>0</v>
      </c>
      <c r="G95" s="177">
        <f>SUMIF(入力!$Z$9:$Z$10007,CONCATENATE($A95,"_",G$2),入力!$D$9:$D$10007)</f>
        <v>0</v>
      </c>
      <c r="H95" s="73">
        <f>SUMIF(入力!$Z$9:$Z$10007,CONCATENATE($A95,"_",H$2),入力!$D$9:$D$10007)</f>
        <v>0</v>
      </c>
      <c r="I95" s="180">
        <f>SUMIF(入力!$Z$9:$Z$10007,CONCATENATE($A95,"_",I$2),入力!$D$9:$D$10007)</f>
        <v>0</v>
      </c>
      <c r="K95" s="177">
        <f>SUMIF(入力!$AA$9:$AA$10007,CONCATENATE($A95,"_",K$2),入力!$D$9:$D$10007)*-1</f>
        <v>0</v>
      </c>
      <c r="L95" s="73">
        <f>SUMIF(入力!$AA$9:$AA$10007,CONCATENATE($A95,"_",L$2),入力!$D$9:$D$10007)*-1</f>
        <v>0</v>
      </c>
      <c r="M95" s="73">
        <f>SUMIF(入力!$AA$9:$AA$10007,CONCATENATE($A95,"_",M$2),入力!$D$9:$D$10007)*-1</f>
        <v>0</v>
      </c>
      <c r="N95" s="73">
        <f>SUMIF(入力!$AA$9:$AA$10007,CONCATENATE($A95,"_",N$2),入力!$D$9:$D$10007)*-1</f>
        <v>0</v>
      </c>
      <c r="O95" s="73">
        <f>SUMIF(入力!$AA$9:$AA$10007,CONCATENATE($A95,"_",O$2),入力!$D$9:$D$10007)*-1</f>
        <v>0</v>
      </c>
      <c r="P95" s="180">
        <f>SUMIF(入力!$AA$9:$AA$10007,CONCATENATE($A95,"_",P$2),入力!$D$9:$D$10007)*-1</f>
        <v>0</v>
      </c>
      <c r="R95" s="184">
        <f>SUMIF(入力!$B$9:$B$10007,A95,入力!$J$9:$J$10007)</f>
        <v>0</v>
      </c>
      <c r="S95" s="74"/>
      <c r="T95" s="73">
        <f t="shared" si="13"/>
        <v>0</v>
      </c>
      <c r="U95" s="180">
        <f t="shared" si="16"/>
        <v>0</v>
      </c>
      <c r="V95" s="190"/>
      <c r="W95" s="177">
        <f t="shared" si="14"/>
        <v>0</v>
      </c>
      <c r="X95" s="183">
        <f t="shared" si="15"/>
        <v>0</v>
      </c>
      <c r="Z95" s="187">
        <f>SUMIF(入力!$B$9:$B$10000,$A95,入力!Q$9:Q$10000)</f>
        <v>0</v>
      </c>
      <c r="AA95" s="72">
        <f>SUMIF(入力!$B$9:$B$10000,$A95,入力!R$9:R$10000)</f>
        <v>0</v>
      </c>
    </row>
  </sheetData>
  <phoneticPr fontId="4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4520B-1BCB-4911-83BA-6106AC7D1A7C}">
  <sheetPr>
    <tabColor rgb="FFFF0000"/>
  </sheetPr>
  <dimension ref="A1:M116"/>
  <sheetViews>
    <sheetView showGridLines="0" workbookViewId="0">
      <pane ySplit="4" topLeftCell="A5" activePane="bottomLeft" state="frozen"/>
      <selection pane="bottomLeft" activeCell="E41" sqref="E41"/>
    </sheetView>
  </sheetViews>
  <sheetFormatPr defaultColWidth="10.28515625" defaultRowHeight="12"/>
  <cols>
    <col min="1" max="1" width="6.140625" style="1" customWidth="1"/>
    <col min="2" max="2" width="14" bestFit="1" customWidth="1"/>
    <col min="3" max="3" width="10.28515625" style="32"/>
    <col min="8" max="8" width="10.28515625" style="32"/>
    <col min="13" max="13" width="10.28515625" style="133"/>
  </cols>
  <sheetData>
    <row r="1" spans="1:13">
      <c r="G1" s="49" t="s">
        <v>40</v>
      </c>
    </row>
    <row r="2" spans="1:13">
      <c r="G2" s="50">
        <f>SUMIF(M5:M116,0,G5:G116)</f>
        <v>0</v>
      </c>
    </row>
    <row r="3" spans="1:13" s="1" customFormat="1">
      <c r="A3" s="15" t="s">
        <v>28</v>
      </c>
      <c r="B3" s="13" t="s">
        <v>24</v>
      </c>
      <c r="C3" s="39" t="s">
        <v>34</v>
      </c>
      <c r="D3" s="13" t="s">
        <v>34</v>
      </c>
      <c r="E3" s="13" t="s">
        <v>37</v>
      </c>
      <c r="F3" s="13" t="s">
        <v>37</v>
      </c>
      <c r="G3" s="13" t="s">
        <v>34</v>
      </c>
      <c r="H3" s="40" t="s">
        <v>36</v>
      </c>
      <c r="I3" s="12" t="s">
        <v>36</v>
      </c>
      <c r="J3" s="12" t="s">
        <v>36</v>
      </c>
      <c r="K3" s="51" t="s">
        <v>38</v>
      </c>
      <c r="M3" s="133" t="s">
        <v>36</v>
      </c>
    </row>
    <row r="4" spans="1:13" s="1" customFormat="1">
      <c r="A4" s="16" t="s">
        <v>2</v>
      </c>
      <c r="B4" s="11"/>
      <c r="C4" s="37" t="s">
        <v>0</v>
      </c>
      <c r="D4" s="11" t="s">
        <v>5</v>
      </c>
      <c r="E4" s="11" t="s">
        <v>3</v>
      </c>
      <c r="F4" s="11" t="s">
        <v>4</v>
      </c>
      <c r="G4" s="11" t="s">
        <v>35</v>
      </c>
      <c r="H4" s="38" t="s">
        <v>0</v>
      </c>
      <c r="I4" s="10" t="s">
        <v>5</v>
      </c>
      <c r="J4" s="10" t="s">
        <v>35</v>
      </c>
      <c r="K4" s="52" t="s">
        <v>35</v>
      </c>
      <c r="M4" s="133" t="s">
        <v>39</v>
      </c>
    </row>
    <row r="5" spans="1:13">
      <c r="A5" s="21">
        <v>1</v>
      </c>
      <c r="B5" s="43">
        <f>IFERROR(INDEX(入力!$L$9:$L$10004,MATCH(A5,入力!$M$9:$M$10004,0),1),0)</f>
        <v>0</v>
      </c>
      <c r="C5" s="44">
        <f>IFERROR(INDEX(入力!$B$9:$B$10004,MATCH($A5,入力!$M$9:$M$10004,0),1),0)</f>
        <v>0</v>
      </c>
      <c r="D5" s="45">
        <f>IFERROR(INDEX(入力!$P$9:$P$10004,MATCH($A5,入力!$M$9:$M$10004,0),1),0)</f>
        <v>0</v>
      </c>
      <c r="E5" s="45">
        <f>IFERROR(INDEX(入力!$N$9:$N$10004,MATCH($A5,入力!$M$9:$M$10004,0),1),0)</f>
        <v>0</v>
      </c>
      <c r="F5" s="45">
        <f>IFERROR(INDEX(入力!$O$9:$O$10004,MATCH($A5,入力!$M$9:$M$10004,0),1),0)</f>
        <v>0</v>
      </c>
      <c r="G5" s="46">
        <f>IFERROR(INDEX(入力!$D$9:$D$10004,MATCH($A5,入力!$M$9:$M$10004,0),1),0)*-1</f>
        <v>0</v>
      </c>
      <c r="H5" s="41">
        <f>IFERROR(INDEX(入力!$B$9:$B$10004,MATCH($A5,入力!$F$9:$F$10004,0),1),0)</f>
        <v>0</v>
      </c>
      <c r="I5" s="42">
        <f>IFERROR(INDEX(入力!$I$9:$I$10004,MATCH($A5,入力!$F$9:$F$10004,0),1),0)</f>
        <v>0</v>
      </c>
      <c r="J5" s="47">
        <f>IFERROR(INDEX(入力!$D$9:$D$10004,MATCH($A5,入力!$F$9:$F$10004,0),1),0)</f>
        <v>0</v>
      </c>
      <c r="K5" s="48">
        <f>IF(J5=0,0,J5-G5)</f>
        <v>0</v>
      </c>
      <c r="M5" s="133">
        <f>IF(H5=0,0,1)</f>
        <v>0</v>
      </c>
    </row>
    <row r="6" spans="1:13">
      <c r="A6" s="21">
        <f>A5+1</f>
        <v>2</v>
      </c>
      <c r="B6" s="43">
        <f>IFERROR(INDEX(入力!$L$9:$L$10004,MATCH(A6,入力!$M$9:$M$10004,0),1),0)</f>
        <v>0</v>
      </c>
      <c r="C6" s="44">
        <f>IFERROR(INDEX(入力!$B$9:$B$10004,MATCH($A6,入力!$M$9:$M$10004,0),1),0)</f>
        <v>0</v>
      </c>
      <c r="D6" s="45">
        <f>IFERROR(INDEX(入力!$P$9:$P$10004,MATCH($A6,入力!$M$9:$M$10004,0),1),0)</f>
        <v>0</v>
      </c>
      <c r="E6" s="45">
        <f>IFERROR(INDEX(入力!$N$9:$N$10004,MATCH($A6,入力!$M$9:$M$10004,0),1),0)</f>
        <v>0</v>
      </c>
      <c r="F6" s="45">
        <f>IFERROR(INDEX(入力!$O$9:$O$10004,MATCH($A6,入力!$M$9:$M$10004,0),1),0)</f>
        <v>0</v>
      </c>
      <c r="G6" s="46">
        <f>IFERROR(INDEX(入力!$D$9:$D$10004,MATCH($A6,入力!$M$9:$M$10004,0),1),0)*-1</f>
        <v>0</v>
      </c>
      <c r="H6" s="41">
        <f>IFERROR(INDEX(入力!$B$9:$B$10004,MATCH($A6,入力!$F$9:$F$10004,0),1),0)</f>
        <v>0</v>
      </c>
      <c r="I6" s="42">
        <f>IFERROR(INDEX(入力!$I$9:$I$10004,MATCH($A6,入力!$F$9:$F$10004,0),1),0)</f>
        <v>0</v>
      </c>
      <c r="J6" s="47">
        <f>IFERROR(INDEX(入力!$D$9:$D$10004,MATCH($A6,入力!$F$9:$F$10004,0),1),0)</f>
        <v>0</v>
      </c>
      <c r="K6" s="48">
        <f t="shared" ref="K6:K14" si="0">IF(J6=0,0,J6-G6)</f>
        <v>0</v>
      </c>
      <c r="M6" s="133">
        <f t="shared" ref="M6:M69" si="1">IF(H6=0,0,1)</f>
        <v>0</v>
      </c>
    </row>
    <row r="7" spans="1:13">
      <c r="A7" s="21">
        <f t="shared" ref="A7:A70" si="2">A6+1</f>
        <v>3</v>
      </c>
      <c r="B7" s="43">
        <f>IFERROR(INDEX(入力!$L$9:$L$10004,MATCH(A7,入力!$M$9:$M$10004,0),1),0)</f>
        <v>0</v>
      </c>
      <c r="C7" s="44">
        <f>IFERROR(INDEX(入力!$B$9:$B$10004,MATCH($A7,入力!$M$9:$M$10004,0),1),0)</f>
        <v>0</v>
      </c>
      <c r="D7" s="45">
        <f>IFERROR(INDEX(入力!$P$9:$P$10004,MATCH($A7,入力!$M$9:$M$10004,0),1),0)</f>
        <v>0</v>
      </c>
      <c r="E7" s="45">
        <f>IFERROR(INDEX(入力!$N$9:$N$10004,MATCH($A7,入力!$M$9:$M$10004,0),1),0)</f>
        <v>0</v>
      </c>
      <c r="F7" s="45">
        <f>IFERROR(INDEX(入力!$O$9:$O$10004,MATCH($A7,入力!$M$9:$M$10004,0),1),0)</f>
        <v>0</v>
      </c>
      <c r="G7" s="46">
        <f>IFERROR(INDEX(入力!$D$9:$D$10004,MATCH($A7,入力!$M$9:$M$10004,0),1),0)*-1</f>
        <v>0</v>
      </c>
      <c r="H7" s="41">
        <f>IFERROR(INDEX(入力!$B$9:$B$10004,MATCH($A7,入力!$F$9:$F$10004,0),1),0)</f>
        <v>0</v>
      </c>
      <c r="I7" s="42">
        <f>IFERROR(INDEX(入力!$I$9:$I$10004,MATCH($A7,入力!$F$9:$F$10004,0),1),0)</f>
        <v>0</v>
      </c>
      <c r="J7" s="47">
        <f>IFERROR(INDEX(入力!$D$9:$D$10004,MATCH($A7,入力!$F$9:$F$10004,0),1),0)</f>
        <v>0</v>
      </c>
      <c r="K7" s="48">
        <f t="shared" si="0"/>
        <v>0</v>
      </c>
      <c r="M7" s="133">
        <f t="shared" si="1"/>
        <v>0</v>
      </c>
    </row>
    <row r="8" spans="1:13">
      <c r="A8" s="21">
        <f t="shared" si="2"/>
        <v>4</v>
      </c>
      <c r="B8" s="43">
        <f>IFERROR(INDEX(入力!$L$9:$L$10004,MATCH(A8,入力!$M$9:$M$10004,0),1),0)</f>
        <v>0</v>
      </c>
      <c r="C8" s="44">
        <f>IFERROR(INDEX(入力!$B$9:$B$10004,MATCH($A8,入力!$M$9:$M$10004,0),1),0)</f>
        <v>0</v>
      </c>
      <c r="D8" s="45">
        <f>IFERROR(INDEX(入力!$P$9:$P$10004,MATCH($A8,入力!$M$9:$M$10004,0),1),0)</f>
        <v>0</v>
      </c>
      <c r="E8" s="45">
        <f>IFERROR(INDEX(入力!$N$9:$N$10004,MATCH($A8,入力!$M$9:$M$10004,0),1),0)</f>
        <v>0</v>
      </c>
      <c r="F8" s="45">
        <f>IFERROR(INDEX(入力!$O$9:$O$10004,MATCH($A8,入力!$M$9:$M$10004,0),1),0)</f>
        <v>0</v>
      </c>
      <c r="G8" s="46">
        <f>IFERROR(INDEX(入力!$D$9:$D$10004,MATCH($A8,入力!$M$9:$M$10004,0),1),0)*-1</f>
        <v>0</v>
      </c>
      <c r="H8" s="41">
        <f>IFERROR(INDEX(入力!$B$9:$B$10004,MATCH($A8,入力!$F$9:$F$10004,0),1),0)</f>
        <v>0</v>
      </c>
      <c r="I8" s="42">
        <f>IFERROR(INDEX(入力!$I$9:$I$10004,MATCH($A8,入力!$F$9:$F$10004,0),1),0)</f>
        <v>0</v>
      </c>
      <c r="J8" s="47">
        <f>IFERROR(INDEX(入力!$D$9:$D$10004,MATCH($A8,入力!$F$9:$F$10004,0),1),0)</f>
        <v>0</v>
      </c>
      <c r="K8" s="48">
        <f t="shared" si="0"/>
        <v>0</v>
      </c>
      <c r="M8" s="133">
        <f t="shared" si="1"/>
        <v>0</v>
      </c>
    </row>
    <row r="9" spans="1:13">
      <c r="A9" s="21">
        <f t="shared" si="2"/>
        <v>5</v>
      </c>
      <c r="B9" s="43">
        <f>IFERROR(INDEX(入力!$L$9:$L$10004,MATCH(A9,入力!$M$9:$M$10004,0),1),0)</f>
        <v>0</v>
      </c>
      <c r="C9" s="44">
        <f>IFERROR(INDEX(入力!$B$9:$B$10004,MATCH($A9,入力!$M$9:$M$10004,0),1),0)</f>
        <v>0</v>
      </c>
      <c r="D9" s="45">
        <f>IFERROR(INDEX(入力!$P$9:$P$10004,MATCH($A9,入力!$M$9:$M$10004,0),1),0)</f>
        <v>0</v>
      </c>
      <c r="E9" s="45">
        <f>IFERROR(INDEX(入力!$N$9:$N$10004,MATCH($A9,入力!$M$9:$M$10004,0),1),0)</f>
        <v>0</v>
      </c>
      <c r="F9" s="45">
        <f>IFERROR(INDEX(入力!$O$9:$O$10004,MATCH($A9,入力!$M$9:$M$10004,0),1),0)</f>
        <v>0</v>
      </c>
      <c r="G9" s="46">
        <f>IFERROR(INDEX(入力!$D$9:$D$10004,MATCH($A9,入力!$M$9:$M$10004,0),1),0)*-1</f>
        <v>0</v>
      </c>
      <c r="H9" s="41">
        <f>IFERROR(INDEX(入力!$B$9:$B$10004,MATCH($A9,入力!$F$9:$F$10004,0),1),0)</f>
        <v>0</v>
      </c>
      <c r="I9" s="42">
        <f>IFERROR(INDEX(入力!$I$9:$I$10004,MATCH($A9,入力!$F$9:$F$10004,0),1),0)</f>
        <v>0</v>
      </c>
      <c r="J9" s="47">
        <f>IFERROR(INDEX(入力!$D$9:$D$10004,MATCH($A9,入力!$F$9:$F$10004,0),1),0)</f>
        <v>0</v>
      </c>
      <c r="K9" s="48">
        <f t="shared" si="0"/>
        <v>0</v>
      </c>
      <c r="M9" s="133">
        <f t="shared" si="1"/>
        <v>0</v>
      </c>
    </row>
    <row r="10" spans="1:13">
      <c r="A10" s="21">
        <f t="shared" si="2"/>
        <v>6</v>
      </c>
      <c r="B10" s="43">
        <f>IFERROR(INDEX(入力!$L$9:$L$10004,MATCH(A10,入力!$M$9:$M$10004,0),1),0)</f>
        <v>0</v>
      </c>
      <c r="C10" s="44">
        <f>IFERROR(INDEX(入力!$B$9:$B$10004,MATCH($A10,入力!$M$9:$M$10004,0),1),0)</f>
        <v>0</v>
      </c>
      <c r="D10" s="45">
        <f>IFERROR(INDEX(入力!$P$9:$P$10004,MATCH($A10,入力!$M$9:$M$10004,0),1),0)</f>
        <v>0</v>
      </c>
      <c r="E10" s="45">
        <f>IFERROR(INDEX(入力!$N$9:$N$10004,MATCH($A10,入力!$M$9:$M$10004,0),1),0)</f>
        <v>0</v>
      </c>
      <c r="F10" s="45">
        <f>IFERROR(INDEX(入力!$O$9:$O$10004,MATCH($A10,入力!$M$9:$M$10004,0),1),0)</f>
        <v>0</v>
      </c>
      <c r="G10" s="46">
        <f>IFERROR(INDEX(入力!$D$9:$D$10004,MATCH($A10,入力!$M$9:$M$10004,0),1),0)*-1</f>
        <v>0</v>
      </c>
      <c r="H10" s="41">
        <f>IFERROR(INDEX(入力!$B$9:$B$10004,MATCH($A10,入力!$F$9:$F$10004,0),1),0)</f>
        <v>0</v>
      </c>
      <c r="I10" s="42">
        <f>IFERROR(INDEX(入力!$I$9:$I$10004,MATCH($A10,入力!$F$9:$F$10004,0),1),0)</f>
        <v>0</v>
      </c>
      <c r="J10" s="47">
        <f>IFERROR(INDEX(入力!$D$9:$D$10004,MATCH($A10,入力!$F$9:$F$10004,0),1),0)</f>
        <v>0</v>
      </c>
      <c r="K10" s="48">
        <f t="shared" si="0"/>
        <v>0</v>
      </c>
      <c r="M10" s="133">
        <f t="shared" si="1"/>
        <v>0</v>
      </c>
    </row>
    <row r="11" spans="1:13">
      <c r="A11" s="21">
        <f t="shared" si="2"/>
        <v>7</v>
      </c>
      <c r="B11" s="43">
        <f>IFERROR(INDEX(入力!$L$9:$L$10004,MATCH(A11,入力!$M$9:$M$10004,0),1),0)</f>
        <v>0</v>
      </c>
      <c r="C11" s="44">
        <f>IFERROR(INDEX(入力!$B$9:$B$10004,MATCH($A11,入力!$M$9:$M$10004,0),1),0)</f>
        <v>0</v>
      </c>
      <c r="D11" s="45">
        <f>IFERROR(INDEX(入力!$P$9:$P$10004,MATCH($A11,入力!$M$9:$M$10004,0),1),0)</f>
        <v>0</v>
      </c>
      <c r="E11" s="45">
        <f>IFERROR(INDEX(入力!$N$9:$N$10004,MATCH($A11,入力!$M$9:$M$10004,0),1),0)</f>
        <v>0</v>
      </c>
      <c r="F11" s="45">
        <f>IFERROR(INDEX(入力!$O$9:$O$10004,MATCH($A11,入力!$M$9:$M$10004,0),1),0)</f>
        <v>0</v>
      </c>
      <c r="G11" s="46">
        <f>IFERROR(INDEX(入力!$D$9:$D$10004,MATCH($A11,入力!$M$9:$M$10004,0),1),0)*-1</f>
        <v>0</v>
      </c>
      <c r="H11" s="41">
        <f>IFERROR(INDEX(入力!$B$9:$B$10004,MATCH($A11,入力!$F$9:$F$10004,0),1),0)</f>
        <v>0</v>
      </c>
      <c r="I11" s="42">
        <f>IFERROR(INDEX(入力!$I$9:$I$10004,MATCH($A11,入力!$F$9:$F$10004,0),1),0)</f>
        <v>0</v>
      </c>
      <c r="J11" s="47">
        <f>IFERROR(INDEX(入力!$D$9:$D$10004,MATCH($A11,入力!$F$9:$F$10004,0),1),0)</f>
        <v>0</v>
      </c>
      <c r="K11" s="48">
        <f t="shared" si="0"/>
        <v>0</v>
      </c>
      <c r="M11" s="133">
        <f t="shared" si="1"/>
        <v>0</v>
      </c>
    </row>
    <row r="12" spans="1:13">
      <c r="A12" s="21">
        <f t="shared" si="2"/>
        <v>8</v>
      </c>
      <c r="B12" s="43">
        <f>IFERROR(INDEX(入力!$L$9:$L$10004,MATCH(A12,入力!$M$9:$M$10004,0),1),0)</f>
        <v>0</v>
      </c>
      <c r="C12" s="44">
        <f>IFERROR(INDEX(入力!$B$9:$B$10004,MATCH($A12,入力!$M$9:$M$10004,0),1),0)</f>
        <v>0</v>
      </c>
      <c r="D12" s="45">
        <f>IFERROR(INDEX(入力!$P$9:$P$10004,MATCH($A12,入力!$M$9:$M$10004,0),1),0)</f>
        <v>0</v>
      </c>
      <c r="E12" s="45">
        <f>IFERROR(INDEX(入力!$N$9:$N$10004,MATCH($A12,入力!$M$9:$M$10004,0),1),0)</f>
        <v>0</v>
      </c>
      <c r="F12" s="45">
        <f>IFERROR(INDEX(入力!$O$9:$O$10004,MATCH($A12,入力!$M$9:$M$10004,0),1),0)</f>
        <v>0</v>
      </c>
      <c r="G12" s="46">
        <f>IFERROR(INDEX(入力!$D$9:$D$10004,MATCH($A12,入力!$M$9:$M$10004,0),1),0)*-1</f>
        <v>0</v>
      </c>
      <c r="H12" s="41">
        <f>IFERROR(INDEX(入力!$B$9:$B$10004,MATCH($A12,入力!$F$9:$F$10004,0),1),0)</f>
        <v>0</v>
      </c>
      <c r="I12" s="42">
        <f>IFERROR(INDEX(入力!$I$9:$I$10004,MATCH($A12,入力!$F$9:$F$10004,0),1),0)</f>
        <v>0</v>
      </c>
      <c r="J12" s="47">
        <f>IFERROR(INDEX(入力!$D$9:$D$10004,MATCH($A12,入力!$F$9:$F$10004,0),1),0)</f>
        <v>0</v>
      </c>
      <c r="K12" s="48">
        <f t="shared" si="0"/>
        <v>0</v>
      </c>
      <c r="M12" s="133">
        <f t="shared" si="1"/>
        <v>0</v>
      </c>
    </row>
    <row r="13" spans="1:13">
      <c r="A13" s="21">
        <f t="shared" si="2"/>
        <v>9</v>
      </c>
      <c r="B13" s="43">
        <f>IFERROR(INDEX(入力!$L$9:$L$10004,MATCH(A13,入力!$M$9:$M$10004,0),1),0)</f>
        <v>0</v>
      </c>
      <c r="C13" s="44">
        <f>IFERROR(INDEX(入力!$B$9:$B$10004,MATCH($A13,入力!$M$9:$M$10004,0),1),0)</f>
        <v>0</v>
      </c>
      <c r="D13" s="45">
        <f>IFERROR(INDEX(入力!$P$9:$P$10004,MATCH($A13,入力!$M$9:$M$10004,0),1),0)</f>
        <v>0</v>
      </c>
      <c r="E13" s="45">
        <f>IFERROR(INDEX(入力!$N$9:$N$10004,MATCH($A13,入力!$M$9:$M$10004,0),1),0)</f>
        <v>0</v>
      </c>
      <c r="F13" s="45">
        <f>IFERROR(INDEX(入力!$O$9:$O$10004,MATCH($A13,入力!$M$9:$M$10004,0),1),0)</f>
        <v>0</v>
      </c>
      <c r="G13" s="46">
        <f>IFERROR(INDEX(入力!$D$9:$D$10004,MATCH($A13,入力!$M$9:$M$10004,0),1),0)*-1</f>
        <v>0</v>
      </c>
      <c r="H13" s="41">
        <f>IFERROR(INDEX(入力!$B$9:$B$10004,MATCH($A13,入力!$F$9:$F$10004,0),1),0)</f>
        <v>0</v>
      </c>
      <c r="I13" s="42">
        <f>IFERROR(INDEX(入力!$I$9:$I$10004,MATCH($A13,入力!$F$9:$F$10004,0),1),0)</f>
        <v>0</v>
      </c>
      <c r="J13" s="47">
        <f>IFERROR(INDEX(入力!$D$9:$D$10004,MATCH($A13,入力!$F$9:$F$10004,0),1),0)</f>
        <v>0</v>
      </c>
      <c r="K13" s="48">
        <f t="shared" si="0"/>
        <v>0</v>
      </c>
      <c r="M13" s="133">
        <f t="shared" si="1"/>
        <v>0</v>
      </c>
    </row>
    <row r="14" spans="1:13">
      <c r="A14" s="21">
        <f t="shared" si="2"/>
        <v>10</v>
      </c>
      <c r="B14" s="43">
        <f>IFERROR(INDEX(入力!$L$9:$L$10004,MATCH(A14,入力!$M$9:$M$10004,0),1),0)</f>
        <v>0</v>
      </c>
      <c r="C14" s="44">
        <f>IFERROR(INDEX(入力!$B$9:$B$10004,MATCH($A14,入力!$M$9:$M$10004,0),1),0)</f>
        <v>0</v>
      </c>
      <c r="D14" s="45">
        <f>IFERROR(INDEX(入力!$P$9:$P$10004,MATCH($A14,入力!$M$9:$M$10004,0),1),0)</f>
        <v>0</v>
      </c>
      <c r="E14" s="45">
        <f>IFERROR(INDEX(入力!$N$9:$N$10004,MATCH($A14,入力!$M$9:$M$10004,0),1),0)</f>
        <v>0</v>
      </c>
      <c r="F14" s="45">
        <f>IFERROR(INDEX(入力!$O$9:$O$10004,MATCH($A14,入力!$M$9:$M$10004,0),1),0)</f>
        <v>0</v>
      </c>
      <c r="G14" s="46">
        <f>IFERROR(INDEX(入力!$D$9:$D$10004,MATCH($A14,入力!$M$9:$M$10004,0),1),0)*-1</f>
        <v>0</v>
      </c>
      <c r="H14" s="41">
        <f>IFERROR(INDEX(入力!$B$9:$B$10004,MATCH($A14,入力!$F$9:$F$10004,0),1),0)</f>
        <v>0</v>
      </c>
      <c r="I14" s="42">
        <f>IFERROR(INDEX(入力!$I$9:$I$10004,MATCH($A14,入力!$F$9:$F$10004,0),1),0)</f>
        <v>0</v>
      </c>
      <c r="J14" s="47">
        <f>IFERROR(INDEX(入力!$D$9:$D$10004,MATCH($A14,入力!$F$9:$F$10004,0),1),0)</f>
        <v>0</v>
      </c>
      <c r="K14" s="48">
        <f t="shared" si="0"/>
        <v>0</v>
      </c>
      <c r="M14" s="133">
        <f t="shared" si="1"/>
        <v>0</v>
      </c>
    </row>
    <row r="15" spans="1:13">
      <c r="A15" s="21">
        <f t="shared" si="2"/>
        <v>11</v>
      </c>
      <c r="B15" s="43">
        <f>IFERROR(INDEX(入力!$L$9:$L$10004,MATCH(A15,入力!$M$9:$M$10004,0),1),0)</f>
        <v>0</v>
      </c>
      <c r="C15" s="44">
        <f>IFERROR(INDEX(入力!$B$9:$B$10004,MATCH($A15,入力!$M$9:$M$10004,0),1),0)</f>
        <v>0</v>
      </c>
      <c r="D15" s="45">
        <f>IFERROR(INDEX(入力!$P$9:$P$10004,MATCH($A15,入力!$M$9:$M$10004,0),1),0)</f>
        <v>0</v>
      </c>
      <c r="E15" s="45">
        <f>IFERROR(INDEX(入力!$N$9:$N$10004,MATCH($A15,入力!$M$9:$M$10004,0),1),0)</f>
        <v>0</v>
      </c>
      <c r="F15" s="45">
        <f>IFERROR(INDEX(入力!$O$9:$O$10004,MATCH($A15,入力!$M$9:$M$10004,0),1),0)</f>
        <v>0</v>
      </c>
      <c r="G15" s="46">
        <f>IFERROR(INDEX(入力!$D$9:$D$10004,MATCH($A15,入力!$M$9:$M$10004,0),1),0)*-1</f>
        <v>0</v>
      </c>
      <c r="H15" s="41">
        <f>IFERROR(INDEX(入力!$B$9:$B$10004,MATCH($A15,入力!$F$9:$F$10004,0),1),0)</f>
        <v>0</v>
      </c>
      <c r="I15" s="42">
        <f>IFERROR(INDEX(入力!$I$9:$I$10004,MATCH($A15,入力!$F$9:$F$10004,0),1),0)</f>
        <v>0</v>
      </c>
      <c r="J15" s="47">
        <f>IFERROR(INDEX(入力!$D$9:$D$10004,MATCH($A15,入力!$F$9:$F$10004,0),1),0)</f>
        <v>0</v>
      </c>
      <c r="K15" s="48">
        <f t="shared" ref="K15:K78" si="3">IF(J15=0,0,J15-G15)</f>
        <v>0</v>
      </c>
      <c r="M15" s="133">
        <f t="shared" si="1"/>
        <v>0</v>
      </c>
    </row>
    <row r="16" spans="1:13">
      <c r="A16" s="21">
        <f t="shared" si="2"/>
        <v>12</v>
      </c>
      <c r="B16" s="43">
        <f>IFERROR(INDEX(入力!$L$9:$L$10004,MATCH(A16,入力!$M$9:$M$10004,0),1),0)</f>
        <v>0</v>
      </c>
      <c r="C16" s="44">
        <f>IFERROR(INDEX(入力!$B$9:$B$10004,MATCH($A16,入力!$M$9:$M$10004,0),1),0)</f>
        <v>0</v>
      </c>
      <c r="D16" s="45">
        <f>IFERROR(INDEX(入力!$P$9:$P$10004,MATCH($A16,入力!$M$9:$M$10004,0),1),0)</f>
        <v>0</v>
      </c>
      <c r="E16" s="45">
        <f>IFERROR(INDEX(入力!$N$9:$N$10004,MATCH($A16,入力!$M$9:$M$10004,0),1),0)</f>
        <v>0</v>
      </c>
      <c r="F16" s="45">
        <f>IFERROR(INDEX(入力!$O$9:$O$10004,MATCH($A16,入力!$M$9:$M$10004,0),1),0)</f>
        <v>0</v>
      </c>
      <c r="G16" s="46">
        <f>IFERROR(INDEX(入力!$D$9:$D$10004,MATCH($A16,入力!$M$9:$M$10004,0),1),0)*-1</f>
        <v>0</v>
      </c>
      <c r="H16" s="41">
        <f>IFERROR(INDEX(入力!$B$9:$B$10004,MATCH($A16,入力!$F$9:$F$10004,0),1),0)</f>
        <v>0</v>
      </c>
      <c r="I16" s="42">
        <f>IFERROR(INDEX(入力!$I$9:$I$10004,MATCH($A16,入力!$F$9:$F$10004,0),1),0)</f>
        <v>0</v>
      </c>
      <c r="J16" s="47">
        <f>IFERROR(INDEX(入力!$D$9:$D$10004,MATCH($A16,入力!$F$9:$F$10004,0),1),0)</f>
        <v>0</v>
      </c>
      <c r="K16" s="48">
        <f t="shared" si="3"/>
        <v>0</v>
      </c>
      <c r="M16" s="133">
        <f t="shared" si="1"/>
        <v>0</v>
      </c>
    </row>
    <row r="17" spans="1:13">
      <c r="A17" s="21">
        <f t="shared" si="2"/>
        <v>13</v>
      </c>
      <c r="B17" s="43">
        <f>IFERROR(INDEX(入力!$L$9:$L$10004,MATCH(A17,入力!$M$9:$M$10004,0),1),0)</f>
        <v>0</v>
      </c>
      <c r="C17" s="44">
        <f>IFERROR(INDEX(入力!$B$9:$B$10004,MATCH($A17,入力!$M$9:$M$10004,0),1),0)</f>
        <v>0</v>
      </c>
      <c r="D17" s="45">
        <f>IFERROR(INDEX(入力!$P$9:$P$10004,MATCH($A17,入力!$M$9:$M$10004,0),1),0)</f>
        <v>0</v>
      </c>
      <c r="E17" s="45">
        <f>IFERROR(INDEX(入力!$N$9:$N$10004,MATCH($A17,入力!$M$9:$M$10004,0),1),0)</f>
        <v>0</v>
      </c>
      <c r="F17" s="45">
        <f>IFERROR(INDEX(入力!$O$9:$O$10004,MATCH($A17,入力!$M$9:$M$10004,0),1),0)</f>
        <v>0</v>
      </c>
      <c r="G17" s="46">
        <f>IFERROR(INDEX(入力!$D$9:$D$10004,MATCH($A17,入力!$M$9:$M$10004,0),1),0)*-1</f>
        <v>0</v>
      </c>
      <c r="H17" s="41">
        <f>IFERROR(INDEX(入力!$B$9:$B$10004,MATCH($A17,入力!$F$9:$F$10004,0),1),0)</f>
        <v>0</v>
      </c>
      <c r="I17" s="42">
        <f>IFERROR(INDEX(入力!$I$9:$I$10004,MATCH($A17,入力!$F$9:$F$10004,0),1),0)</f>
        <v>0</v>
      </c>
      <c r="J17" s="47">
        <f>IFERROR(INDEX(入力!$D$9:$D$10004,MATCH($A17,入力!$F$9:$F$10004,0),1),0)</f>
        <v>0</v>
      </c>
      <c r="K17" s="48">
        <f t="shared" si="3"/>
        <v>0</v>
      </c>
      <c r="M17" s="133">
        <f t="shared" si="1"/>
        <v>0</v>
      </c>
    </row>
    <row r="18" spans="1:13">
      <c r="A18" s="21">
        <f t="shared" si="2"/>
        <v>14</v>
      </c>
      <c r="B18" s="43">
        <f>IFERROR(INDEX(入力!$L$9:$L$10004,MATCH(A18,入力!$M$9:$M$10004,0),1),0)</f>
        <v>0</v>
      </c>
      <c r="C18" s="44">
        <f>IFERROR(INDEX(入力!$B$9:$B$10004,MATCH($A18,入力!$M$9:$M$10004,0),1),0)</f>
        <v>0</v>
      </c>
      <c r="D18" s="45">
        <f>IFERROR(INDEX(入力!$P$9:$P$10004,MATCH($A18,入力!$M$9:$M$10004,0),1),0)</f>
        <v>0</v>
      </c>
      <c r="E18" s="45">
        <f>IFERROR(INDEX(入力!$N$9:$N$10004,MATCH($A18,入力!$M$9:$M$10004,0),1),0)</f>
        <v>0</v>
      </c>
      <c r="F18" s="45">
        <f>IFERROR(INDEX(入力!$O$9:$O$10004,MATCH($A18,入力!$M$9:$M$10004,0),1),0)</f>
        <v>0</v>
      </c>
      <c r="G18" s="46">
        <f>IFERROR(INDEX(入力!$D$9:$D$10004,MATCH($A18,入力!$M$9:$M$10004,0),1),0)*-1</f>
        <v>0</v>
      </c>
      <c r="H18" s="41">
        <f>IFERROR(INDEX(入力!$B$9:$B$10004,MATCH($A18,入力!$F$9:$F$10004,0),1),0)</f>
        <v>0</v>
      </c>
      <c r="I18" s="42">
        <f>IFERROR(INDEX(入力!$I$9:$I$10004,MATCH($A18,入力!$F$9:$F$10004,0),1),0)</f>
        <v>0</v>
      </c>
      <c r="J18" s="47">
        <f>IFERROR(INDEX(入力!$D$9:$D$10004,MATCH($A18,入力!$F$9:$F$10004,0),1),0)</f>
        <v>0</v>
      </c>
      <c r="K18" s="48">
        <f t="shared" si="3"/>
        <v>0</v>
      </c>
      <c r="M18" s="133">
        <f t="shared" si="1"/>
        <v>0</v>
      </c>
    </row>
    <row r="19" spans="1:13">
      <c r="A19" s="21">
        <f t="shared" si="2"/>
        <v>15</v>
      </c>
      <c r="B19" s="43">
        <f>IFERROR(INDEX(入力!$L$9:$L$10004,MATCH(A19,入力!$M$9:$M$10004,0),1),0)</f>
        <v>0</v>
      </c>
      <c r="C19" s="44">
        <f>IFERROR(INDEX(入力!$B$9:$B$10004,MATCH($A19,入力!$M$9:$M$10004,0),1),0)</f>
        <v>0</v>
      </c>
      <c r="D19" s="45">
        <f>IFERROR(INDEX(入力!$P$9:$P$10004,MATCH($A19,入力!$M$9:$M$10004,0),1),0)</f>
        <v>0</v>
      </c>
      <c r="E19" s="45">
        <f>IFERROR(INDEX(入力!$N$9:$N$10004,MATCH($A19,入力!$M$9:$M$10004,0),1),0)</f>
        <v>0</v>
      </c>
      <c r="F19" s="45">
        <f>IFERROR(INDEX(入力!$O$9:$O$10004,MATCH($A19,入力!$M$9:$M$10004,0),1),0)</f>
        <v>0</v>
      </c>
      <c r="G19" s="46">
        <f>IFERROR(INDEX(入力!$D$9:$D$10004,MATCH($A19,入力!$M$9:$M$10004,0),1),0)*-1</f>
        <v>0</v>
      </c>
      <c r="H19" s="41">
        <f>IFERROR(INDEX(入力!$B$9:$B$10004,MATCH($A19,入力!$F$9:$F$10004,0),1),0)</f>
        <v>0</v>
      </c>
      <c r="I19" s="42">
        <f>IFERROR(INDEX(入力!$I$9:$I$10004,MATCH($A19,入力!$F$9:$F$10004,0),1),0)</f>
        <v>0</v>
      </c>
      <c r="J19" s="47">
        <f>IFERROR(INDEX(入力!$D$9:$D$10004,MATCH($A19,入力!$F$9:$F$10004,0),1),0)</f>
        <v>0</v>
      </c>
      <c r="K19" s="48">
        <f t="shared" si="3"/>
        <v>0</v>
      </c>
      <c r="M19" s="133">
        <f t="shared" si="1"/>
        <v>0</v>
      </c>
    </row>
    <row r="20" spans="1:13">
      <c r="A20" s="21">
        <f t="shared" si="2"/>
        <v>16</v>
      </c>
      <c r="B20" s="43">
        <f>IFERROR(INDEX(入力!$L$9:$L$10004,MATCH(A20,入力!$M$9:$M$10004,0),1),0)</f>
        <v>0</v>
      </c>
      <c r="C20" s="44">
        <f>IFERROR(INDEX(入力!$B$9:$B$10004,MATCH($A20,入力!$M$9:$M$10004,0),1),0)</f>
        <v>0</v>
      </c>
      <c r="D20" s="45">
        <f>IFERROR(INDEX(入力!$P$9:$P$10004,MATCH($A20,入力!$M$9:$M$10004,0),1),0)</f>
        <v>0</v>
      </c>
      <c r="E20" s="45">
        <f>IFERROR(INDEX(入力!$N$9:$N$10004,MATCH($A20,入力!$M$9:$M$10004,0),1),0)</f>
        <v>0</v>
      </c>
      <c r="F20" s="45">
        <f>IFERROR(INDEX(入力!$O$9:$O$10004,MATCH($A20,入力!$M$9:$M$10004,0),1),0)</f>
        <v>0</v>
      </c>
      <c r="G20" s="46">
        <f>IFERROR(INDEX(入力!$D$9:$D$10004,MATCH($A20,入力!$M$9:$M$10004,0),1),0)*-1</f>
        <v>0</v>
      </c>
      <c r="H20" s="41">
        <f>IFERROR(INDEX(入力!$B$9:$B$10004,MATCH($A20,入力!$F$9:$F$10004,0),1),0)</f>
        <v>0</v>
      </c>
      <c r="I20" s="42">
        <f>IFERROR(INDEX(入力!$I$9:$I$10004,MATCH($A20,入力!$F$9:$F$10004,0),1),0)</f>
        <v>0</v>
      </c>
      <c r="J20" s="47">
        <f>IFERROR(INDEX(入力!$D$9:$D$10004,MATCH($A20,入力!$F$9:$F$10004,0),1),0)</f>
        <v>0</v>
      </c>
      <c r="K20" s="48">
        <f t="shared" si="3"/>
        <v>0</v>
      </c>
      <c r="M20" s="133">
        <f t="shared" si="1"/>
        <v>0</v>
      </c>
    </row>
    <row r="21" spans="1:13">
      <c r="A21" s="21">
        <f t="shared" si="2"/>
        <v>17</v>
      </c>
      <c r="B21" s="43">
        <f>IFERROR(INDEX(入力!$L$9:$L$10004,MATCH(A21,入力!$M$9:$M$10004,0),1),0)</f>
        <v>0</v>
      </c>
      <c r="C21" s="44">
        <f>IFERROR(INDEX(入力!$B$9:$B$10004,MATCH($A21,入力!$M$9:$M$10004,0),1),0)</f>
        <v>0</v>
      </c>
      <c r="D21" s="45">
        <f>IFERROR(INDEX(入力!$P$9:$P$10004,MATCH($A21,入力!$M$9:$M$10004,0),1),0)</f>
        <v>0</v>
      </c>
      <c r="E21" s="45">
        <f>IFERROR(INDEX(入力!$N$9:$N$10004,MATCH($A21,入力!$M$9:$M$10004,0),1),0)</f>
        <v>0</v>
      </c>
      <c r="F21" s="45">
        <f>IFERROR(INDEX(入力!$O$9:$O$10004,MATCH($A21,入力!$M$9:$M$10004,0),1),0)</f>
        <v>0</v>
      </c>
      <c r="G21" s="46">
        <f>IFERROR(INDEX(入力!$D$9:$D$10004,MATCH($A21,入力!$M$9:$M$10004,0),1),0)*-1</f>
        <v>0</v>
      </c>
      <c r="H21" s="41">
        <f>IFERROR(INDEX(入力!$B$9:$B$10004,MATCH($A21,入力!$F$9:$F$10004,0),1),0)</f>
        <v>0</v>
      </c>
      <c r="I21" s="42">
        <f>IFERROR(INDEX(入力!$I$9:$I$10004,MATCH($A21,入力!$F$9:$F$10004,0),1),0)</f>
        <v>0</v>
      </c>
      <c r="J21" s="47">
        <f>IFERROR(INDEX(入力!$D$9:$D$10004,MATCH($A21,入力!$F$9:$F$10004,0),1),0)</f>
        <v>0</v>
      </c>
      <c r="K21" s="48">
        <f t="shared" si="3"/>
        <v>0</v>
      </c>
      <c r="M21" s="133">
        <f t="shared" si="1"/>
        <v>0</v>
      </c>
    </row>
    <row r="22" spans="1:13">
      <c r="A22" s="21">
        <f t="shared" si="2"/>
        <v>18</v>
      </c>
      <c r="B22" s="43">
        <f>IFERROR(INDEX(入力!$L$9:$L$10004,MATCH(A22,入力!$M$9:$M$10004,0),1),0)</f>
        <v>0</v>
      </c>
      <c r="C22" s="44">
        <f>IFERROR(INDEX(入力!$B$9:$B$10004,MATCH($A22,入力!$M$9:$M$10004,0),1),0)</f>
        <v>0</v>
      </c>
      <c r="D22" s="45">
        <f>IFERROR(INDEX(入力!$P$9:$P$10004,MATCH($A22,入力!$M$9:$M$10004,0),1),0)</f>
        <v>0</v>
      </c>
      <c r="E22" s="45">
        <f>IFERROR(INDEX(入力!$N$9:$N$10004,MATCH($A22,入力!$M$9:$M$10004,0),1),0)</f>
        <v>0</v>
      </c>
      <c r="F22" s="45">
        <f>IFERROR(INDEX(入力!$O$9:$O$10004,MATCH($A22,入力!$M$9:$M$10004,0),1),0)</f>
        <v>0</v>
      </c>
      <c r="G22" s="46">
        <f>IFERROR(INDEX(入力!$D$9:$D$10004,MATCH($A22,入力!$M$9:$M$10004,0),1),0)*-1</f>
        <v>0</v>
      </c>
      <c r="H22" s="41">
        <f>IFERROR(INDEX(入力!$B$9:$B$10004,MATCH($A22,入力!$F$9:$F$10004,0),1),0)</f>
        <v>0</v>
      </c>
      <c r="I22" s="42">
        <f>IFERROR(INDEX(入力!$I$9:$I$10004,MATCH($A22,入力!$F$9:$F$10004,0),1),0)</f>
        <v>0</v>
      </c>
      <c r="J22" s="47">
        <f>IFERROR(INDEX(入力!$D$9:$D$10004,MATCH($A22,入力!$F$9:$F$10004,0),1),0)</f>
        <v>0</v>
      </c>
      <c r="K22" s="48">
        <f t="shared" si="3"/>
        <v>0</v>
      </c>
      <c r="M22" s="133">
        <f t="shared" si="1"/>
        <v>0</v>
      </c>
    </row>
    <row r="23" spans="1:13">
      <c r="A23" s="21">
        <f t="shared" si="2"/>
        <v>19</v>
      </c>
      <c r="B23" s="43">
        <f>IFERROR(INDEX(入力!$L$9:$L$10004,MATCH(A23,入力!$M$9:$M$10004,0),1),0)</f>
        <v>0</v>
      </c>
      <c r="C23" s="44">
        <f>IFERROR(INDEX(入力!$B$9:$B$10004,MATCH($A23,入力!$M$9:$M$10004,0),1),0)</f>
        <v>0</v>
      </c>
      <c r="D23" s="45">
        <f>IFERROR(INDEX(入力!$P$9:$P$10004,MATCH($A23,入力!$M$9:$M$10004,0),1),0)</f>
        <v>0</v>
      </c>
      <c r="E23" s="45">
        <f>IFERROR(INDEX(入力!$N$9:$N$10004,MATCH($A23,入力!$M$9:$M$10004,0),1),0)</f>
        <v>0</v>
      </c>
      <c r="F23" s="45">
        <f>IFERROR(INDEX(入力!$O$9:$O$10004,MATCH($A23,入力!$M$9:$M$10004,0),1),0)</f>
        <v>0</v>
      </c>
      <c r="G23" s="46">
        <f>IFERROR(INDEX(入力!$D$9:$D$10004,MATCH($A23,入力!$M$9:$M$10004,0),1),0)*-1</f>
        <v>0</v>
      </c>
      <c r="H23" s="41">
        <f>IFERROR(INDEX(入力!$B$9:$B$10004,MATCH($A23,入力!$F$9:$F$10004,0),1),0)</f>
        <v>0</v>
      </c>
      <c r="I23" s="42">
        <f>IFERROR(INDEX(入力!$I$9:$I$10004,MATCH($A23,入力!$F$9:$F$10004,0),1),0)</f>
        <v>0</v>
      </c>
      <c r="J23" s="47">
        <f>IFERROR(INDEX(入力!$D$9:$D$10004,MATCH($A23,入力!$F$9:$F$10004,0),1),0)</f>
        <v>0</v>
      </c>
      <c r="K23" s="48">
        <f t="shared" si="3"/>
        <v>0</v>
      </c>
      <c r="M23" s="133">
        <f t="shared" si="1"/>
        <v>0</v>
      </c>
    </row>
    <row r="24" spans="1:13">
      <c r="A24" s="21">
        <f t="shared" si="2"/>
        <v>20</v>
      </c>
      <c r="B24" s="43">
        <f>IFERROR(INDEX(入力!$L$9:$L$10004,MATCH(A24,入力!$M$9:$M$10004,0),1),0)</f>
        <v>0</v>
      </c>
      <c r="C24" s="44">
        <f>IFERROR(INDEX(入力!$B$9:$B$10004,MATCH($A24,入力!$M$9:$M$10004,0),1),0)</f>
        <v>0</v>
      </c>
      <c r="D24" s="45">
        <f>IFERROR(INDEX(入力!$P$9:$P$10004,MATCH($A24,入力!$M$9:$M$10004,0),1),0)</f>
        <v>0</v>
      </c>
      <c r="E24" s="45">
        <f>IFERROR(INDEX(入力!$N$9:$N$10004,MATCH($A24,入力!$M$9:$M$10004,0),1),0)</f>
        <v>0</v>
      </c>
      <c r="F24" s="45">
        <f>IFERROR(INDEX(入力!$O$9:$O$10004,MATCH($A24,入力!$M$9:$M$10004,0),1),0)</f>
        <v>0</v>
      </c>
      <c r="G24" s="46">
        <f>IFERROR(INDEX(入力!$D$9:$D$10004,MATCH($A24,入力!$M$9:$M$10004,0),1),0)*-1</f>
        <v>0</v>
      </c>
      <c r="H24" s="41">
        <f>IFERROR(INDEX(入力!$B$9:$B$10004,MATCH($A24,入力!$F$9:$F$10004,0),1),0)</f>
        <v>0</v>
      </c>
      <c r="I24" s="42">
        <f>IFERROR(INDEX(入力!$I$9:$I$10004,MATCH($A24,入力!$F$9:$F$10004,0),1),0)</f>
        <v>0</v>
      </c>
      <c r="J24" s="47">
        <f>IFERROR(INDEX(入力!$D$9:$D$10004,MATCH($A24,入力!$F$9:$F$10004,0),1),0)</f>
        <v>0</v>
      </c>
      <c r="K24" s="48">
        <f t="shared" si="3"/>
        <v>0</v>
      </c>
      <c r="M24" s="133">
        <f t="shared" si="1"/>
        <v>0</v>
      </c>
    </row>
    <row r="25" spans="1:13">
      <c r="A25" s="21">
        <f t="shared" si="2"/>
        <v>21</v>
      </c>
      <c r="B25" s="43">
        <f>IFERROR(INDEX(入力!$L$9:$L$10004,MATCH(A25,入力!$M$9:$M$10004,0),1),0)</f>
        <v>0</v>
      </c>
      <c r="C25" s="44">
        <f>IFERROR(INDEX(入力!$B$9:$B$10004,MATCH($A25,入力!$M$9:$M$10004,0),1),0)</f>
        <v>0</v>
      </c>
      <c r="D25" s="45">
        <f>IFERROR(INDEX(入力!$P$9:$P$10004,MATCH($A25,入力!$M$9:$M$10004,0),1),0)</f>
        <v>0</v>
      </c>
      <c r="E25" s="45">
        <f>IFERROR(INDEX(入力!$N$9:$N$10004,MATCH($A25,入力!$M$9:$M$10004,0),1),0)</f>
        <v>0</v>
      </c>
      <c r="F25" s="45">
        <f>IFERROR(INDEX(入力!$O$9:$O$10004,MATCH($A25,入力!$M$9:$M$10004,0),1),0)</f>
        <v>0</v>
      </c>
      <c r="G25" s="46">
        <f>IFERROR(INDEX(入力!$D$9:$D$10004,MATCH($A25,入力!$M$9:$M$10004,0),1),0)*-1</f>
        <v>0</v>
      </c>
      <c r="H25" s="41">
        <f>IFERROR(INDEX(入力!$B$9:$B$10004,MATCH($A25,入力!$F$9:$F$10004,0),1),0)</f>
        <v>0</v>
      </c>
      <c r="I25" s="42">
        <f>IFERROR(INDEX(入力!$I$9:$I$10004,MATCH($A25,入力!$F$9:$F$10004,0),1),0)</f>
        <v>0</v>
      </c>
      <c r="J25" s="47">
        <f>IFERROR(INDEX(入力!$D$9:$D$10004,MATCH($A25,入力!$F$9:$F$10004,0),1),0)</f>
        <v>0</v>
      </c>
      <c r="K25" s="48">
        <f t="shared" si="3"/>
        <v>0</v>
      </c>
      <c r="M25" s="133">
        <f t="shared" si="1"/>
        <v>0</v>
      </c>
    </row>
    <row r="26" spans="1:13">
      <c r="A26" s="21">
        <f t="shared" si="2"/>
        <v>22</v>
      </c>
      <c r="B26" s="43">
        <f>IFERROR(INDEX(入力!$L$9:$L$10004,MATCH(A26,入力!$M$9:$M$10004,0),1),0)</f>
        <v>0</v>
      </c>
      <c r="C26" s="44">
        <f>IFERROR(INDEX(入力!$B$9:$B$10004,MATCH($A26,入力!$M$9:$M$10004,0),1),0)</f>
        <v>0</v>
      </c>
      <c r="D26" s="45">
        <f>IFERROR(INDEX(入力!$P$9:$P$10004,MATCH($A26,入力!$M$9:$M$10004,0),1),0)</f>
        <v>0</v>
      </c>
      <c r="E26" s="45">
        <f>IFERROR(INDEX(入力!$N$9:$N$10004,MATCH($A26,入力!$M$9:$M$10004,0),1),0)</f>
        <v>0</v>
      </c>
      <c r="F26" s="45">
        <f>IFERROR(INDEX(入力!$O$9:$O$10004,MATCH($A26,入力!$M$9:$M$10004,0),1),0)</f>
        <v>0</v>
      </c>
      <c r="G26" s="46">
        <f>IFERROR(INDEX(入力!$D$9:$D$10004,MATCH($A26,入力!$M$9:$M$10004,0),1),0)*-1</f>
        <v>0</v>
      </c>
      <c r="H26" s="41">
        <f>IFERROR(INDEX(入力!$B$9:$B$10004,MATCH($A26,入力!$F$9:$F$10004,0),1),0)</f>
        <v>0</v>
      </c>
      <c r="I26" s="42">
        <f>IFERROR(INDEX(入力!$I$9:$I$10004,MATCH($A26,入力!$F$9:$F$10004,0),1),0)</f>
        <v>0</v>
      </c>
      <c r="J26" s="47">
        <f>IFERROR(INDEX(入力!$D$9:$D$10004,MATCH($A26,入力!$F$9:$F$10004,0),1),0)</f>
        <v>0</v>
      </c>
      <c r="K26" s="48">
        <f t="shared" si="3"/>
        <v>0</v>
      </c>
      <c r="M26" s="133">
        <f t="shared" si="1"/>
        <v>0</v>
      </c>
    </row>
    <row r="27" spans="1:13">
      <c r="A27" s="21">
        <f t="shared" si="2"/>
        <v>23</v>
      </c>
      <c r="B27" s="43">
        <f>IFERROR(INDEX(入力!$L$9:$L$10004,MATCH(A27,入力!$M$9:$M$10004,0),1),0)</f>
        <v>0</v>
      </c>
      <c r="C27" s="44">
        <f>IFERROR(INDEX(入力!$B$9:$B$10004,MATCH($A27,入力!$M$9:$M$10004,0),1),0)</f>
        <v>0</v>
      </c>
      <c r="D27" s="45">
        <f>IFERROR(INDEX(入力!$P$9:$P$10004,MATCH($A27,入力!$M$9:$M$10004,0),1),0)</f>
        <v>0</v>
      </c>
      <c r="E27" s="45">
        <f>IFERROR(INDEX(入力!$N$9:$N$10004,MATCH($A27,入力!$M$9:$M$10004,0),1),0)</f>
        <v>0</v>
      </c>
      <c r="F27" s="45">
        <f>IFERROR(INDEX(入力!$O$9:$O$10004,MATCH($A27,入力!$M$9:$M$10004,0),1),0)</f>
        <v>0</v>
      </c>
      <c r="G27" s="46">
        <f>IFERROR(INDEX(入力!$D$9:$D$10004,MATCH($A27,入力!$M$9:$M$10004,0),1),0)*-1</f>
        <v>0</v>
      </c>
      <c r="H27" s="41">
        <f>IFERROR(INDEX(入力!$B$9:$B$10004,MATCH($A27,入力!$F$9:$F$10004,0),1),0)</f>
        <v>0</v>
      </c>
      <c r="I27" s="42">
        <f>IFERROR(INDEX(入力!$I$9:$I$10004,MATCH($A27,入力!$F$9:$F$10004,0),1),0)</f>
        <v>0</v>
      </c>
      <c r="J27" s="47">
        <f>IFERROR(INDEX(入力!$D$9:$D$10004,MATCH($A27,入力!$F$9:$F$10004,0),1),0)</f>
        <v>0</v>
      </c>
      <c r="K27" s="48">
        <f t="shared" si="3"/>
        <v>0</v>
      </c>
      <c r="M27" s="133">
        <f t="shared" si="1"/>
        <v>0</v>
      </c>
    </row>
    <row r="28" spans="1:13">
      <c r="A28" s="21">
        <f t="shared" si="2"/>
        <v>24</v>
      </c>
      <c r="B28" s="43">
        <f>IFERROR(INDEX(入力!$L$9:$L$10004,MATCH(A28,入力!$M$9:$M$10004,0),1),0)</f>
        <v>0</v>
      </c>
      <c r="C28" s="44">
        <f>IFERROR(INDEX(入力!$B$9:$B$10004,MATCH($A28,入力!$M$9:$M$10004,0),1),0)</f>
        <v>0</v>
      </c>
      <c r="D28" s="45">
        <f>IFERROR(INDEX(入力!$P$9:$P$10004,MATCH($A28,入力!$M$9:$M$10004,0),1),0)</f>
        <v>0</v>
      </c>
      <c r="E28" s="45">
        <f>IFERROR(INDEX(入力!$N$9:$N$10004,MATCH($A28,入力!$M$9:$M$10004,0),1),0)</f>
        <v>0</v>
      </c>
      <c r="F28" s="45">
        <f>IFERROR(INDEX(入力!$O$9:$O$10004,MATCH($A28,入力!$M$9:$M$10004,0),1),0)</f>
        <v>0</v>
      </c>
      <c r="G28" s="46">
        <f>IFERROR(INDEX(入力!$D$9:$D$10004,MATCH($A28,入力!$M$9:$M$10004,0),1),0)*-1</f>
        <v>0</v>
      </c>
      <c r="H28" s="41">
        <f>IFERROR(INDEX(入力!$B$9:$B$10004,MATCH($A28,入力!$F$9:$F$10004,0),1),0)</f>
        <v>0</v>
      </c>
      <c r="I28" s="42">
        <f>IFERROR(INDEX(入力!$I$9:$I$10004,MATCH($A28,入力!$F$9:$F$10004,0),1),0)</f>
        <v>0</v>
      </c>
      <c r="J28" s="47">
        <f>IFERROR(INDEX(入力!$D$9:$D$10004,MATCH($A28,入力!$F$9:$F$10004,0),1),0)</f>
        <v>0</v>
      </c>
      <c r="K28" s="48">
        <f t="shared" si="3"/>
        <v>0</v>
      </c>
      <c r="M28" s="133">
        <f t="shared" si="1"/>
        <v>0</v>
      </c>
    </row>
    <row r="29" spans="1:13">
      <c r="A29" s="21">
        <f t="shared" si="2"/>
        <v>25</v>
      </c>
      <c r="B29" s="43">
        <f>IFERROR(INDEX(入力!$L$9:$L$10004,MATCH(A29,入力!$M$9:$M$10004,0),1),0)</f>
        <v>0</v>
      </c>
      <c r="C29" s="44">
        <f>IFERROR(INDEX(入力!$B$9:$B$10004,MATCH($A29,入力!$M$9:$M$10004,0),1),0)</f>
        <v>0</v>
      </c>
      <c r="D29" s="45">
        <f>IFERROR(INDEX(入力!$P$9:$P$10004,MATCH($A29,入力!$M$9:$M$10004,0),1),0)</f>
        <v>0</v>
      </c>
      <c r="E29" s="45">
        <f>IFERROR(INDEX(入力!$N$9:$N$10004,MATCH($A29,入力!$M$9:$M$10004,0),1),0)</f>
        <v>0</v>
      </c>
      <c r="F29" s="45">
        <f>IFERROR(INDEX(入力!$O$9:$O$10004,MATCH($A29,入力!$M$9:$M$10004,0),1),0)</f>
        <v>0</v>
      </c>
      <c r="G29" s="46">
        <f>IFERROR(INDEX(入力!$D$9:$D$10004,MATCH($A29,入力!$M$9:$M$10004,0),1),0)*-1</f>
        <v>0</v>
      </c>
      <c r="H29" s="41">
        <f>IFERROR(INDEX(入力!$B$9:$B$10004,MATCH($A29,入力!$F$9:$F$10004,0),1),0)</f>
        <v>0</v>
      </c>
      <c r="I29" s="42">
        <f>IFERROR(INDEX(入力!$I$9:$I$10004,MATCH($A29,入力!$F$9:$F$10004,0),1),0)</f>
        <v>0</v>
      </c>
      <c r="J29" s="47">
        <f>IFERROR(INDEX(入力!$D$9:$D$10004,MATCH($A29,入力!$F$9:$F$10004,0),1),0)</f>
        <v>0</v>
      </c>
      <c r="K29" s="48">
        <f t="shared" si="3"/>
        <v>0</v>
      </c>
      <c r="M29" s="133">
        <f t="shared" si="1"/>
        <v>0</v>
      </c>
    </row>
    <row r="30" spans="1:13">
      <c r="A30" s="21">
        <f t="shared" si="2"/>
        <v>26</v>
      </c>
      <c r="B30" s="43">
        <f>IFERROR(INDEX(入力!$L$9:$L$10004,MATCH(A30,入力!$M$9:$M$10004,0),1),0)</f>
        <v>0</v>
      </c>
      <c r="C30" s="44">
        <f>IFERROR(INDEX(入力!$B$9:$B$10004,MATCH($A30,入力!$M$9:$M$10004,0),1),0)</f>
        <v>0</v>
      </c>
      <c r="D30" s="45">
        <f>IFERROR(INDEX(入力!$P$9:$P$10004,MATCH($A30,入力!$M$9:$M$10004,0),1),0)</f>
        <v>0</v>
      </c>
      <c r="E30" s="45">
        <f>IFERROR(INDEX(入力!$N$9:$N$10004,MATCH($A30,入力!$M$9:$M$10004,0),1),0)</f>
        <v>0</v>
      </c>
      <c r="F30" s="45">
        <f>IFERROR(INDEX(入力!$O$9:$O$10004,MATCH($A30,入力!$M$9:$M$10004,0),1),0)</f>
        <v>0</v>
      </c>
      <c r="G30" s="46">
        <f>IFERROR(INDEX(入力!$D$9:$D$10004,MATCH($A30,入力!$M$9:$M$10004,0),1),0)*-1</f>
        <v>0</v>
      </c>
      <c r="H30" s="41">
        <f>IFERROR(INDEX(入力!$B$9:$B$10004,MATCH($A30,入力!$F$9:$F$10004,0),1),0)</f>
        <v>0</v>
      </c>
      <c r="I30" s="42">
        <f>IFERROR(INDEX(入力!$I$9:$I$10004,MATCH($A30,入力!$F$9:$F$10004,0),1),0)</f>
        <v>0</v>
      </c>
      <c r="J30" s="47">
        <f>IFERROR(INDEX(入力!$D$9:$D$10004,MATCH($A30,入力!$F$9:$F$10004,0),1),0)</f>
        <v>0</v>
      </c>
      <c r="K30" s="48">
        <f t="shared" si="3"/>
        <v>0</v>
      </c>
      <c r="M30" s="133">
        <f t="shared" si="1"/>
        <v>0</v>
      </c>
    </row>
    <row r="31" spans="1:13">
      <c r="A31" s="21">
        <f t="shared" si="2"/>
        <v>27</v>
      </c>
      <c r="B31" s="43">
        <f>IFERROR(INDEX(入力!$L$9:$L$10004,MATCH(A31,入力!$M$9:$M$10004,0),1),0)</f>
        <v>0</v>
      </c>
      <c r="C31" s="44">
        <f>IFERROR(INDEX(入力!$B$9:$B$10004,MATCH($A31,入力!$M$9:$M$10004,0),1),0)</f>
        <v>0</v>
      </c>
      <c r="D31" s="45">
        <f>IFERROR(INDEX(入力!$P$9:$P$10004,MATCH($A31,入力!$M$9:$M$10004,0),1),0)</f>
        <v>0</v>
      </c>
      <c r="E31" s="45">
        <f>IFERROR(INDEX(入力!$N$9:$N$10004,MATCH($A31,入力!$M$9:$M$10004,0),1),0)</f>
        <v>0</v>
      </c>
      <c r="F31" s="45">
        <f>IFERROR(INDEX(入力!$O$9:$O$10004,MATCH($A31,入力!$M$9:$M$10004,0),1),0)</f>
        <v>0</v>
      </c>
      <c r="G31" s="46">
        <f>IFERROR(INDEX(入力!$D$9:$D$10004,MATCH($A31,入力!$M$9:$M$10004,0),1),0)*-1</f>
        <v>0</v>
      </c>
      <c r="H31" s="41">
        <f>IFERROR(INDEX(入力!$B$9:$B$10004,MATCH($A31,入力!$F$9:$F$10004,0),1),0)</f>
        <v>0</v>
      </c>
      <c r="I31" s="42">
        <f>IFERROR(INDEX(入力!$I$9:$I$10004,MATCH($A31,入力!$F$9:$F$10004,0),1),0)</f>
        <v>0</v>
      </c>
      <c r="J31" s="47">
        <f>IFERROR(INDEX(入力!$D$9:$D$10004,MATCH($A31,入力!$F$9:$F$10004,0),1),0)</f>
        <v>0</v>
      </c>
      <c r="K31" s="48">
        <f t="shared" si="3"/>
        <v>0</v>
      </c>
      <c r="M31" s="133">
        <f t="shared" si="1"/>
        <v>0</v>
      </c>
    </row>
    <row r="32" spans="1:13">
      <c r="A32" s="21">
        <f t="shared" si="2"/>
        <v>28</v>
      </c>
      <c r="B32" s="43">
        <f>IFERROR(INDEX(入力!$L$9:$L$10004,MATCH(A32,入力!$M$9:$M$10004,0),1),0)</f>
        <v>0</v>
      </c>
      <c r="C32" s="44">
        <f>IFERROR(INDEX(入力!$B$9:$B$10004,MATCH($A32,入力!$M$9:$M$10004,0),1),0)</f>
        <v>0</v>
      </c>
      <c r="D32" s="45">
        <f>IFERROR(INDEX(入力!$P$9:$P$10004,MATCH($A32,入力!$M$9:$M$10004,0),1),0)</f>
        <v>0</v>
      </c>
      <c r="E32" s="45">
        <f>IFERROR(INDEX(入力!$N$9:$N$10004,MATCH($A32,入力!$M$9:$M$10004,0),1),0)</f>
        <v>0</v>
      </c>
      <c r="F32" s="45">
        <f>IFERROR(INDEX(入力!$O$9:$O$10004,MATCH($A32,入力!$M$9:$M$10004,0),1),0)</f>
        <v>0</v>
      </c>
      <c r="G32" s="46">
        <f>IFERROR(INDEX(入力!$D$9:$D$10004,MATCH($A32,入力!$M$9:$M$10004,0),1),0)*-1</f>
        <v>0</v>
      </c>
      <c r="H32" s="41">
        <f>IFERROR(INDEX(入力!$B$9:$B$10004,MATCH($A32,入力!$F$9:$F$10004,0),1),0)</f>
        <v>0</v>
      </c>
      <c r="I32" s="42">
        <f>IFERROR(INDEX(入力!$I$9:$I$10004,MATCH($A32,入力!$F$9:$F$10004,0),1),0)</f>
        <v>0</v>
      </c>
      <c r="J32" s="47">
        <f>IFERROR(INDEX(入力!$D$9:$D$10004,MATCH($A32,入力!$F$9:$F$10004,0),1),0)</f>
        <v>0</v>
      </c>
      <c r="K32" s="48">
        <f t="shared" si="3"/>
        <v>0</v>
      </c>
      <c r="M32" s="133">
        <f t="shared" si="1"/>
        <v>0</v>
      </c>
    </row>
    <row r="33" spans="1:13">
      <c r="A33" s="21">
        <f t="shared" si="2"/>
        <v>29</v>
      </c>
      <c r="B33" s="43">
        <f>IFERROR(INDEX(入力!$L$9:$L$10004,MATCH(A33,入力!$M$9:$M$10004,0),1),0)</f>
        <v>0</v>
      </c>
      <c r="C33" s="44">
        <f>IFERROR(INDEX(入力!$B$9:$B$10004,MATCH($A33,入力!$M$9:$M$10004,0),1),0)</f>
        <v>0</v>
      </c>
      <c r="D33" s="45">
        <f>IFERROR(INDEX(入力!$P$9:$P$10004,MATCH($A33,入力!$M$9:$M$10004,0),1),0)</f>
        <v>0</v>
      </c>
      <c r="E33" s="45">
        <f>IFERROR(INDEX(入力!$N$9:$N$10004,MATCH($A33,入力!$M$9:$M$10004,0),1),0)</f>
        <v>0</v>
      </c>
      <c r="F33" s="45">
        <f>IFERROR(INDEX(入力!$O$9:$O$10004,MATCH($A33,入力!$M$9:$M$10004,0),1),0)</f>
        <v>0</v>
      </c>
      <c r="G33" s="46">
        <f>IFERROR(INDEX(入力!$D$9:$D$10004,MATCH($A33,入力!$M$9:$M$10004,0),1),0)*-1</f>
        <v>0</v>
      </c>
      <c r="H33" s="41">
        <f>IFERROR(INDEX(入力!$B$9:$B$10004,MATCH($A33,入力!$F$9:$F$10004,0),1),0)</f>
        <v>0</v>
      </c>
      <c r="I33" s="42">
        <f>IFERROR(INDEX(入力!$I$9:$I$10004,MATCH($A33,入力!$F$9:$F$10004,0),1),0)</f>
        <v>0</v>
      </c>
      <c r="J33" s="47">
        <f>IFERROR(INDEX(入力!$D$9:$D$10004,MATCH($A33,入力!$F$9:$F$10004,0),1),0)</f>
        <v>0</v>
      </c>
      <c r="K33" s="48">
        <f t="shared" si="3"/>
        <v>0</v>
      </c>
      <c r="M33" s="133">
        <f t="shared" si="1"/>
        <v>0</v>
      </c>
    </row>
    <row r="34" spans="1:13">
      <c r="A34" s="21">
        <f t="shared" si="2"/>
        <v>30</v>
      </c>
      <c r="B34" s="43">
        <f>IFERROR(INDEX(入力!$L$9:$L$10004,MATCH(A34,入力!$M$9:$M$10004,0),1),0)</f>
        <v>0</v>
      </c>
      <c r="C34" s="44">
        <f>IFERROR(INDEX(入力!$B$9:$B$10004,MATCH($A34,入力!$M$9:$M$10004,0),1),0)</f>
        <v>0</v>
      </c>
      <c r="D34" s="45">
        <f>IFERROR(INDEX(入力!$P$9:$P$10004,MATCH($A34,入力!$M$9:$M$10004,0),1),0)</f>
        <v>0</v>
      </c>
      <c r="E34" s="45">
        <f>IFERROR(INDEX(入力!$N$9:$N$10004,MATCH($A34,入力!$M$9:$M$10004,0),1),0)</f>
        <v>0</v>
      </c>
      <c r="F34" s="45">
        <f>IFERROR(INDEX(入力!$O$9:$O$10004,MATCH($A34,入力!$M$9:$M$10004,0),1),0)</f>
        <v>0</v>
      </c>
      <c r="G34" s="46">
        <f>IFERROR(INDEX(入力!$D$9:$D$10004,MATCH($A34,入力!$M$9:$M$10004,0),1),0)*-1</f>
        <v>0</v>
      </c>
      <c r="H34" s="41">
        <f>IFERROR(INDEX(入力!$B$9:$B$10004,MATCH($A34,入力!$F$9:$F$10004,0),1),0)</f>
        <v>0</v>
      </c>
      <c r="I34" s="42">
        <f>IFERROR(INDEX(入力!$I$9:$I$10004,MATCH($A34,入力!$F$9:$F$10004,0),1),0)</f>
        <v>0</v>
      </c>
      <c r="J34" s="47">
        <f>IFERROR(INDEX(入力!$D$9:$D$10004,MATCH($A34,入力!$F$9:$F$10004,0),1),0)</f>
        <v>0</v>
      </c>
      <c r="K34" s="48">
        <f t="shared" si="3"/>
        <v>0</v>
      </c>
      <c r="M34" s="133">
        <f t="shared" si="1"/>
        <v>0</v>
      </c>
    </row>
    <row r="35" spans="1:13">
      <c r="A35" s="21">
        <f t="shared" si="2"/>
        <v>31</v>
      </c>
      <c r="B35" s="43">
        <f>IFERROR(INDEX(入力!$L$9:$L$10004,MATCH(A35,入力!$M$9:$M$10004,0),1),0)</f>
        <v>0</v>
      </c>
      <c r="C35" s="44">
        <f>IFERROR(INDEX(入力!$B$9:$B$10004,MATCH($A35,入力!$M$9:$M$10004,0),1),0)</f>
        <v>0</v>
      </c>
      <c r="D35" s="45">
        <f>IFERROR(INDEX(入力!$P$9:$P$10004,MATCH($A35,入力!$M$9:$M$10004,0),1),0)</f>
        <v>0</v>
      </c>
      <c r="E35" s="45">
        <f>IFERROR(INDEX(入力!$N$9:$N$10004,MATCH($A35,入力!$M$9:$M$10004,0),1),0)</f>
        <v>0</v>
      </c>
      <c r="F35" s="45">
        <f>IFERROR(INDEX(入力!$O$9:$O$10004,MATCH($A35,入力!$M$9:$M$10004,0),1),0)</f>
        <v>0</v>
      </c>
      <c r="G35" s="46">
        <f>IFERROR(INDEX(入力!$D$9:$D$10004,MATCH($A35,入力!$M$9:$M$10004,0),1),0)*-1</f>
        <v>0</v>
      </c>
      <c r="H35" s="41">
        <f>IFERROR(INDEX(入力!$B$9:$B$10004,MATCH($A35,入力!$F$9:$F$10004,0),1),0)</f>
        <v>0</v>
      </c>
      <c r="I35" s="42">
        <f>IFERROR(INDEX(入力!$I$9:$I$10004,MATCH($A35,入力!$F$9:$F$10004,0),1),0)</f>
        <v>0</v>
      </c>
      <c r="J35" s="47">
        <f>IFERROR(INDEX(入力!$D$9:$D$10004,MATCH($A35,入力!$F$9:$F$10004,0),1),0)</f>
        <v>0</v>
      </c>
      <c r="K35" s="48">
        <f t="shared" si="3"/>
        <v>0</v>
      </c>
      <c r="M35" s="133">
        <f t="shared" si="1"/>
        <v>0</v>
      </c>
    </row>
    <row r="36" spans="1:13">
      <c r="A36" s="21">
        <f t="shared" si="2"/>
        <v>32</v>
      </c>
      <c r="B36" s="43">
        <f>IFERROR(INDEX(入力!$L$9:$L$10004,MATCH(A36,入力!$M$9:$M$10004,0),1),0)</f>
        <v>0</v>
      </c>
      <c r="C36" s="44">
        <f>IFERROR(INDEX(入力!$B$9:$B$10004,MATCH($A36,入力!$M$9:$M$10004,0),1),0)</f>
        <v>0</v>
      </c>
      <c r="D36" s="45">
        <f>IFERROR(INDEX(入力!$P$9:$P$10004,MATCH($A36,入力!$M$9:$M$10004,0),1),0)</f>
        <v>0</v>
      </c>
      <c r="E36" s="45">
        <f>IFERROR(INDEX(入力!$N$9:$N$10004,MATCH($A36,入力!$M$9:$M$10004,0),1),0)</f>
        <v>0</v>
      </c>
      <c r="F36" s="45">
        <f>IFERROR(INDEX(入力!$O$9:$O$10004,MATCH($A36,入力!$M$9:$M$10004,0),1),0)</f>
        <v>0</v>
      </c>
      <c r="G36" s="46">
        <f>IFERROR(INDEX(入力!$D$9:$D$10004,MATCH($A36,入力!$M$9:$M$10004,0),1),0)*-1</f>
        <v>0</v>
      </c>
      <c r="H36" s="41">
        <f>IFERROR(INDEX(入力!$B$9:$B$10004,MATCH($A36,入力!$F$9:$F$10004,0),1),0)</f>
        <v>0</v>
      </c>
      <c r="I36" s="42">
        <f>IFERROR(INDEX(入力!$I$9:$I$10004,MATCH($A36,入力!$F$9:$F$10004,0),1),0)</f>
        <v>0</v>
      </c>
      <c r="J36" s="47">
        <f>IFERROR(INDEX(入力!$D$9:$D$10004,MATCH($A36,入力!$F$9:$F$10004,0),1),0)</f>
        <v>0</v>
      </c>
      <c r="K36" s="48">
        <f t="shared" si="3"/>
        <v>0</v>
      </c>
      <c r="M36" s="133">
        <f t="shared" si="1"/>
        <v>0</v>
      </c>
    </row>
    <row r="37" spans="1:13">
      <c r="A37" s="21">
        <f t="shared" si="2"/>
        <v>33</v>
      </c>
      <c r="B37" s="43">
        <f>IFERROR(INDEX(入力!$L$9:$L$10004,MATCH(A37,入力!$M$9:$M$10004,0),1),0)</f>
        <v>0</v>
      </c>
      <c r="C37" s="44">
        <f>IFERROR(INDEX(入力!$B$9:$B$10004,MATCH($A37,入力!$M$9:$M$10004,0),1),0)</f>
        <v>0</v>
      </c>
      <c r="D37" s="45">
        <f>IFERROR(INDEX(入力!$P$9:$P$10004,MATCH($A37,入力!$M$9:$M$10004,0),1),0)</f>
        <v>0</v>
      </c>
      <c r="E37" s="45">
        <f>IFERROR(INDEX(入力!$N$9:$N$10004,MATCH($A37,入力!$M$9:$M$10004,0),1),0)</f>
        <v>0</v>
      </c>
      <c r="F37" s="45">
        <f>IFERROR(INDEX(入力!$O$9:$O$10004,MATCH($A37,入力!$M$9:$M$10004,0),1),0)</f>
        <v>0</v>
      </c>
      <c r="G37" s="46">
        <f>IFERROR(INDEX(入力!$D$9:$D$10004,MATCH($A37,入力!$M$9:$M$10004,0),1),0)*-1</f>
        <v>0</v>
      </c>
      <c r="H37" s="41">
        <f>IFERROR(INDEX(入力!$B$9:$B$10004,MATCH($A37,入力!$F$9:$F$10004,0),1),0)</f>
        <v>0</v>
      </c>
      <c r="I37" s="42">
        <f>IFERROR(INDEX(入力!$I$9:$I$10004,MATCH($A37,入力!$F$9:$F$10004,0),1),0)</f>
        <v>0</v>
      </c>
      <c r="J37" s="47">
        <f>IFERROR(INDEX(入力!$D$9:$D$10004,MATCH($A37,入力!$F$9:$F$10004,0),1),0)</f>
        <v>0</v>
      </c>
      <c r="K37" s="48">
        <f t="shared" si="3"/>
        <v>0</v>
      </c>
      <c r="M37" s="133">
        <f t="shared" si="1"/>
        <v>0</v>
      </c>
    </row>
    <row r="38" spans="1:13">
      <c r="A38" s="21">
        <f t="shared" si="2"/>
        <v>34</v>
      </c>
      <c r="B38" s="43">
        <f>IFERROR(INDEX(入力!$L$9:$L$10004,MATCH(A38,入力!$M$9:$M$10004,0),1),0)</f>
        <v>0</v>
      </c>
      <c r="C38" s="44">
        <f>IFERROR(INDEX(入力!$B$9:$B$10004,MATCH($A38,入力!$M$9:$M$10004,0),1),0)</f>
        <v>0</v>
      </c>
      <c r="D38" s="45">
        <f>IFERROR(INDEX(入力!$P$9:$P$10004,MATCH($A38,入力!$M$9:$M$10004,0),1),0)</f>
        <v>0</v>
      </c>
      <c r="E38" s="45">
        <f>IFERROR(INDEX(入力!$N$9:$N$10004,MATCH($A38,入力!$M$9:$M$10004,0),1),0)</f>
        <v>0</v>
      </c>
      <c r="F38" s="45">
        <f>IFERROR(INDEX(入力!$O$9:$O$10004,MATCH($A38,入力!$M$9:$M$10004,0),1),0)</f>
        <v>0</v>
      </c>
      <c r="G38" s="46">
        <f>IFERROR(INDEX(入力!$D$9:$D$10004,MATCH($A38,入力!$M$9:$M$10004,0),1),0)*-1</f>
        <v>0</v>
      </c>
      <c r="H38" s="41">
        <f>IFERROR(INDEX(入力!$B$9:$B$10004,MATCH($A38,入力!$F$9:$F$10004,0),1),0)</f>
        <v>0</v>
      </c>
      <c r="I38" s="42">
        <f>IFERROR(INDEX(入力!$I$9:$I$10004,MATCH($A38,入力!$F$9:$F$10004,0),1),0)</f>
        <v>0</v>
      </c>
      <c r="J38" s="47">
        <f>IFERROR(INDEX(入力!$D$9:$D$10004,MATCH($A38,入力!$F$9:$F$10004,0),1),0)</f>
        <v>0</v>
      </c>
      <c r="K38" s="48">
        <f t="shared" si="3"/>
        <v>0</v>
      </c>
      <c r="M38" s="133">
        <f t="shared" si="1"/>
        <v>0</v>
      </c>
    </row>
    <row r="39" spans="1:13">
      <c r="A39" s="21">
        <f t="shared" si="2"/>
        <v>35</v>
      </c>
      <c r="B39" s="43">
        <f>IFERROR(INDEX(入力!$L$9:$L$10004,MATCH(A39,入力!$M$9:$M$10004,0),1),0)</f>
        <v>0</v>
      </c>
      <c r="C39" s="44">
        <f>IFERROR(INDEX(入力!$B$9:$B$10004,MATCH($A39,入力!$M$9:$M$10004,0),1),0)</f>
        <v>0</v>
      </c>
      <c r="D39" s="45">
        <f>IFERROR(INDEX(入力!$P$9:$P$10004,MATCH($A39,入力!$M$9:$M$10004,0),1),0)</f>
        <v>0</v>
      </c>
      <c r="E39" s="45">
        <f>IFERROR(INDEX(入力!$N$9:$N$10004,MATCH($A39,入力!$M$9:$M$10004,0),1),0)</f>
        <v>0</v>
      </c>
      <c r="F39" s="45">
        <f>IFERROR(INDEX(入力!$O$9:$O$10004,MATCH($A39,入力!$M$9:$M$10004,0),1),0)</f>
        <v>0</v>
      </c>
      <c r="G39" s="46">
        <f>IFERROR(INDEX(入力!$D$9:$D$10004,MATCH($A39,入力!$M$9:$M$10004,0),1),0)*-1</f>
        <v>0</v>
      </c>
      <c r="H39" s="41">
        <f>IFERROR(INDEX(入力!$B$9:$B$10004,MATCH($A39,入力!$F$9:$F$10004,0),1),0)</f>
        <v>0</v>
      </c>
      <c r="I39" s="42">
        <f>IFERROR(INDEX(入力!$I$9:$I$10004,MATCH($A39,入力!$F$9:$F$10004,0),1),0)</f>
        <v>0</v>
      </c>
      <c r="J39" s="47">
        <f>IFERROR(INDEX(入力!$D$9:$D$10004,MATCH($A39,入力!$F$9:$F$10004,0),1),0)</f>
        <v>0</v>
      </c>
      <c r="K39" s="48">
        <f t="shared" si="3"/>
        <v>0</v>
      </c>
      <c r="M39" s="133">
        <f t="shared" si="1"/>
        <v>0</v>
      </c>
    </row>
    <row r="40" spans="1:13">
      <c r="A40" s="21">
        <f t="shared" si="2"/>
        <v>36</v>
      </c>
      <c r="B40" s="43">
        <f>IFERROR(INDEX(入力!$L$9:$L$10004,MATCH(A40,入力!$M$9:$M$10004,0),1),0)</f>
        <v>0</v>
      </c>
      <c r="C40" s="44">
        <f>IFERROR(INDEX(入力!$B$9:$B$10004,MATCH($A40,入力!$M$9:$M$10004,0),1),0)</f>
        <v>0</v>
      </c>
      <c r="D40" s="45">
        <f>IFERROR(INDEX(入力!$P$9:$P$10004,MATCH($A40,入力!$M$9:$M$10004,0),1),0)</f>
        <v>0</v>
      </c>
      <c r="E40" s="45">
        <f>IFERROR(INDEX(入力!$N$9:$N$10004,MATCH($A40,入力!$M$9:$M$10004,0),1),0)</f>
        <v>0</v>
      </c>
      <c r="F40" s="45">
        <f>IFERROR(INDEX(入力!$O$9:$O$10004,MATCH($A40,入力!$M$9:$M$10004,0),1),0)</f>
        <v>0</v>
      </c>
      <c r="G40" s="46">
        <f>IFERROR(INDEX(入力!$D$9:$D$10004,MATCH($A40,入力!$M$9:$M$10004,0),1),0)*-1</f>
        <v>0</v>
      </c>
      <c r="H40" s="41">
        <f>IFERROR(INDEX(入力!$B$9:$B$10004,MATCH($A40,入力!$F$9:$F$10004,0),1),0)</f>
        <v>0</v>
      </c>
      <c r="I40" s="42">
        <f>IFERROR(INDEX(入力!$I$9:$I$10004,MATCH($A40,入力!$F$9:$F$10004,0),1),0)</f>
        <v>0</v>
      </c>
      <c r="J40" s="47">
        <f>IFERROR(INDEX(入力!$D$9:$D$10004,MATCH($A40,入力!$F$9:$F$10004,0),1),0)</f>
        <v>0</v>
      </c>
      <c r="K40" s="48">
        <f t="shared" si="3"/>
        <v>0</v>
      </c>
      <c r="M40" s="133">
        <f t="shared" si="1"/>
        <v>0</v>
      </c>
    </row>
    <row r="41" spans="1:13">
      <c r="A41" s="21">
        <f t="shared" si="2"/>
        <v>37</v>
      </c>
      <c r="B41" s="43">
        <f>IFERROR(INDEX(入力!$L$9:$L$10004,MATCH(A41,入力!$M$9:$M$10004,0),1),0)</f>
        <v>0</v>
      </c>
      <c r="C41" s="44">
        <f>IFERROR(INDEX(入力!$B$9:$B$10004,MATCH($A41,入力!$M$9:$M$10004,0),1),0)</f>
        <v>0</v>
      </c>
      <c r="D41" s="45">
        <f>IFERROR(INDEX(入力!$P$9:$P$10004,MATCH($A41,入力!$M$9:$M$10004,0),1),0)</f>
        <v>0</v>
      </c>
      <c r="E41" s="45">
        <f>IFERROR(INDEX(入力!$N$9:$N$10004,MATCH($A41,入力!$M$9:$M$10004,0),1),0)</f>
        <v>0</v>
      </c>
      <c r="F41" s="45">
        <f>IFERROR(INDEX(入力!$O$9:$O$10004,MATCH($A41,入力!$M$9:$M$10004,0),1),0)</f>
        <v>0</v>
      </c>
      <c r="G41" s="46">
        <f>IFERROR(INDEX(入力!$D$9:$D$10004,MATCH($A41,入力!$M$9:$M$10004,0),1),0)*-1</f>
        <v>0</v>
      </c>
      <c r="H41" s="41">
        <f>IFERROR(INDEX(入力!$B$9:$B$10004,MATCH($A41,入力!$F$9:$F$10004,0),1),0)</f>
        <v>0</v>
      </c>
      <c r="I41" s="42">
        <f>IFERROR(INDEX(入力!$I$9:$I$10004,MATCH($A41,入力!$F$9:$F$10004,0),1),0)</f>
        <v>0</v>
      </c>
      <c r="J41" s="47">
        <f>IFERROR(INDEX(入力!$D$9:$D$10004,MATCH($A41,入力!$F$9:$F$10004,0),1),0)</f>
        <v>0</v>
      </c>
      <c r="K41" s="48">
        <f t="shared" si="3"/>
        <v>0</v>
      </c>
      <c r="M41" s="133">
        <f t="shared" si="1"/>
        <v>0</v>
      </c>
    </row>
    <row r="42" spans="1:13">
      <c r="A42" s="21">
        <f t="shared" si="2"/>
        <v>38</v>
      </c>
      <c r="B42" s="43">
        <f>IFERROR(INDEX(入力!$L$9:$L$10004,MATCH(A42,入力!$M$9:$M$10004,0),1),0)</f>
        <v>0</v>
      </c>
      <c r="C42" s="44">
        <f>IFERROR(INDEX(入力!$B$9:$B$10004,MATCH($A42,入力!$M$9:$M$10004,0),1),0)</f>
        <v>0</v>
      </c>
      <c r="D42" s="45">
        <f>IFERROR(INDEX(入力!$P$9:$P$10004,MATCH($A42,入力!$M$9:$M$10004,0),1),0)</f>
        <v>0</v>
      </c>
      <c r="E42" s="45">
        <f>IFERROR(INDEX(入力!$N$9:$N$10004,MATCH($A42,入力!$M$9:$M$10004,0),1),0)</f>
        <v>0</v>
      </c>
      <c r="F42" s="45">
        <f>IFERROR(INDEX(入力!$O$9:$O$10004,MATCH($A42,入力!$M$9:$M$10004,0),1),0)</f>
        <v>0</v>
      </c>
      <c r="G42" s="46">
        <f>IFERROR(INDEX(入力!$D$9:$D$10004,MATCH($A42,入力!$M$9:$M$10004,0),1),0)*-1</f>
        <v>0</v>
      </c>
      <c r="H42" s="41">
        <f>IFERROR(INDEX(入力!$B$9:$B$10004,MATCH($A42,入力!$F$9:$F$10004,0),1),0)</f>
        <v>0</v>
      </c>
      <c r="I42" s="42">
        <f>IFERROR(INDEX(入力!$I$9:$I$10004,MATCH($A42,入力!$F$9:$F$10004,0),1),0)</f>
        <v>0</v>
      </c>
      <c r="J42" s="47">
        <f>IFERROR(INDEX(入力!$D$9:$D$10004,MATCH($A42,入力!$F$9:$F$10004,0),1),0)</f>
        <v>0</v>
      </c>
      <c r="K42" s="48">
        <f t="shared" si="3"/>
        <v>0</v>
      </c>
      <c r="M42" s="133">
        <f t="shared" si="1"/>
        <v>0</v>
      </c>
    </row>
    <row r="43" spans="1:13">
      <c r="A43" s="21">
        <f t="shared" si="2"/>
        <v>39</v>
      </c>
      <c r="B43" s="43">
        <f>IFERROR(INDEX(入力!$L$9:$L$10004,MATCH(A43,入力!$M$9:$M$10004,0),1),0)</f>
        <v>0</v>
      </c>
      <c r="C43" s="44">
        <f>IFERROR(INDEX(入力!$B$9:$B$10004,MATCH($A43,入力!$M$9:$M$10004,0),1),0)</f>
        <v>0</v>
      </c>
      <c r="D43" s="45">
        <f>IFERROR(INDEX(入力!$P$9:$P$10004,MATCH($A43,入力!$M$9:$M$10004,0),1),0)</f>
        <v>0</v>
      </c>
      <c r="E43" s="45">
        <f>IFERROR(INDEX(入力!$N$9:$N$10004,MATCH($A43,入力!$M$9:$M$10004,0),1),0)</f>
        <v>0</v>
      </c>
      <c r="F43" s="45">
        <f>IFERROR(INDEX(入力!$O$9:$O$10004,MATCH($A43,入力!$M$9:$M$10004,0),1),0)</f>
        <v>0</v>
      </c>
      <c r="G43" s="46">
        <f>IFERROR(INDEX(入力!$D$9:$D$10004,MATCH($A43,入力!$M$9:$M$10004,0),1),0)*-1</f>
        <v>0</v>
      </c>
      <c r="H43" s="41">
        <f>IFERROR(INDEX(入力!$B$9:$B$10004,MATCH($A43,入力!$F$9:$F$10004,0),1),0)</f>
        <v>0</v>
      </c>
      <c r="I43" s="42">
        <f>IFERROR(INDEX(入力!$I$9:$I$10004,MATCH($A43,入力!$F$9:$F$10004,0),1),0)</f>
        <v>0</v>
      </c>
      <c r="J43" s="47">
        <f>IFERROR(INDEX(入力!$D$9:$D$10004,MATCH($A43,入力!$F$9:$F$10004,0),1),0)</f>
        <v>0</v>
      </c>
      <c r="K43" s="48">
        <f t="shared" si="3"/>
        <v>0</v>
      </c>
      <c r="M43" s="133">
        <f t="shared" si="1"/>
        <v>0</v>
      </c>
    </row>
    <row r="44" spans="1:13">
      <c r="A44" s="21">
        <f t="shared" si="2"/>
        <v>40</v>
      </c>
      <c r="B44" s="43">
        <f>IFERROR(INDEX(入力!$L$9:$L$10004,MATCH(A44,入力!$M$9:$M$10004,0),1),0)</f>
        <v>0</v>
      </c>
      <c r="C44" s="44">
        <f>IFERROR(INDEX(入力!$B$9:$B$10004,MATCH($A44,入力!$M$9:$M$10004,0),1),0)</f>
        <v>0</v>
      </c>
      <c r="D44" s="45">
        <f>IFERROR(INDEX(入力!$P$9:$P$10004,MATCH($A44,入力!$M$9:$M$10004,0),1),0)</f>
        <v>0</v>
      </c>
      <c r="E44" s="45">
        <f>IFERROR(INDEX(入力!$N$9:$N$10004,MATCH($A44,入力!$M$9:$M$10004,0),1),0)</f>
        <v>0</v>
      </c>
      <c r="F44" s="45">
        <f>IFERROR(INDEX(入力!$O$9:$O$10004,MATCH($A44,入力!$M$9:$M$10004,0),1),0)</f>
        <v>0</v>
      </c>
      <c r="G44" s="46">
        <f>IFERROR(INDEX(入力!$D$9:$D$10004,MATCH($A44,入力!$M$9:$M$10004,0),1),0)*-1</f>
        <v>0</v>
      </c>
      <c r="H44" s="41">
        <f>IFERROR(INDEX(入力!$B$9:$B$10004,MATCH($A44,入力!$F$9:$F$10004,0),1),0)</f>
        <v>0</v>
      </c>
      <c r="I44" s="42">
        <f>IFERROR(INDEX(入力!$I$9:$I$10004,MATCH($A44,入力!$F$9:$F$10004,0),1),0)</f>
        <v>0</v>
      </c>
      <c r="J44" s="47">
        <f>IFERROR(INDEX(入力!$D$9:$D$10004,MATCH($A44,入力!$F$9:$F$10004,0),1),0)</f>
        <v>0</v>
      </c>
      <c r="K44" s="48">
        <f t="shared" si="3"/>
        <v>0</v>
      </c>
      <c r="M44" s="133">
        <f t="shared" si="1"/>
        <v>0</v>
      </c>
    </row>
    <row r="45" spans="1:13">
      <c r="A45" s="21">
        <f t="shared" si="2"/>
        <v>41</v>
      </c>
      <c r="B45" s="43">
        <f>IFERROR(INDEX(入力!$L$9:$L$10004,MATCH(A45,入力!$M$9:$M$10004,0),1),0)</f>
        <v>0</v>
      </c>
      <c r="C45" s="44">
        <f>IFERROR(INDEX(入力!$B$9:$B$10004,MATCH($A45,入力!$M$9:$M$10004,0),1),0)</f>
        <v>0</v>
      </c>
      <c r="D45" s="45">
        <f>IFERROR(INDEX(入力!$P$9:$P$10004,MATCH($A45,入力!$M$9:$M$10004,0),1),0)</f>
        <v>0</v>
      </c>
      <c r="E45" s="45">
        <f>IFERROR(INDEX(入力!$N$9:$N$10004,MATCH($A45,入力!$M$9:$M$10004,0),1),0)</f>
        <v>0</v>
      </c>
      <c r="F45" s="45">
        <f>IFERROR(INDEX(入力!$O$9:$O$10004,MATCH($A45,入力!$M$9:$M$10004,0),1),0)</f>
        <v>0</v>
      </c>
      <c r="G45" s="46">
        <f>IFERROR(INDEX(入力!$D$9:$D$10004,MATCH($A45,入力!$M$9:$M$10004,0),1),0)*-1</f>
        <v>0</v>
      </c>
      <c r="H45" s="41">
        <f>IFERROR(INDEX(入力!$B$9:$B$10004,MATCH($A45,入力!$F$9:$F$10004,0),1),0)</f>
        <v>0</v>
      </c>
      <c r="I45" s="42">
        <f>IFERROR(INDEX(入力!$I$9:$I$10004,MATCH($A45,入力!$F$9:$F$10004,0),1),0)</f>
        <v>0</v>
      </c>
      <c r="J45" s="47">
        <f>IFERROR(INDEX(入力!$D$9:$D$10004,MATCH($A45,入力!$F$9:$F$10004,0),1),0)</f>
        <v>0</v>
      </c>
      <c r="K45" s="48">
        <f t="shared" si="3"/>
        <v>0</v>
      </c>
      <c r="M45" s="133">
        <f t="shared" si="1"/>
        <v>0</v>
      </c>
    </row>
    <row r="46" spans="1:13">
      <c r="A46" s="21">
        <f t="shared" si="2"/>
        <v>42</v>
      </c>
      <c r="B46" s="43">
        <f>IFERROR(INDEX(入力!$L$9:$L$10004,MATCH(A46,入力!$M$9:$M$10004,0),1),0)</f>
        <v>0</v>
      </c>
      <c r="C46" s="44">
        <f>IFERROR(INDEX(入力!$B$9:$B$10004,MATCH($A46,入力!$M$9:$M$10004,0),1),0)</f>
        <v>0</v>
      </c>
      <c r="D46" s="45">
        <f>IFERROR(INDEX(入力!$P$9:$P$10004,MATCH($A46,入力!$M$9:$M$10004,0),1),0)</f>
        <v>0</v>
      </c>
      <c r="E46" s="45">
        <f>IFERROR(INDEX(入力!$N$9:$N$10004,MATCH($A46,入力!$M$9:$M$10004,0),1),0)</f>
        <v>0</v>
      </c>
      <c r="F46" s="45">
        <f>IFERROR(INDEX(入力!$O$9:$O$10004,MATCH($A46,入力!$M$9:$M$10004,0),1),0)</f>
        <v>0</v>
      </c>
      <c r="G46" s="46">
        <f>IFERROR(INDEX(入力!$D$9:$D$10004,MATCH($A46,入力!$M$9:$M$10004,0),1),0)*-1</f>
        <v>0</v>
      </c>
      <c r="H46" s="41">
        <f>IFERROR(INDEX(入力!$B$9:$B$10004,MATCH($A46,入力!$F$9:$F$10004,0),1),0)</f>
        <v>0</v>
      </c>
      <c r="I46" s="42">
        <f>IFERROR(INDEX(入力!$I$9:$I$10004,MATCH($A46,入力!$F$9:$F$10004,0),1),0)</f>
        <v>0</v>
      </c>
      <c r="J46" s="47">
        <f>IFERROR(INDEX(入力!$D$9:$D$10004,MATCH($A46,入力!$F$9:$F$10004,0),1),0)</f>
        <v>0</v>
      </c>
      <c r="K46" s="48">
        <f t="shared" si="3"/>
        <v>0</v>
      </c>
      <c r="M46" s="133">
        <f t="shared" si="1"/>
        <v>0</v>
      </c>
    </row>
    <row r="47" spans="1:13">
      <c r="A47" s="21">
        <f t="shared" si="2"/>
        <v>43</v>
      </c>
      <c r="B47" s="43">
        <f>IFERROR(INDEX(入力!$L$9:$L$10004,MATCH(A47,入力!$M$9:$M$10004,0),1),0)</f>
        <v>0</v>
      </c>
      <c r="C47" s="44">
        <f>IFERROR(INDEX(入力!$B$9:$B$10004,MATCH($A47,入力!$M$9:$M$10004,0),1),0)</f>
        <v>0</v>
      </c>
      <c r="D47" s="45">
        <f>IFERROR(INDEX(入力!$P$9:$P$10004,MATCH($A47,入力!$M$9:$M$10004,0),1),0)</f>
        <v>0</v>
      </c>
      <c r="E47" s="45">
        <f>IFERROR(INDEX(入力!$N$9:$N$10004,MATCH($A47,入力!$M$9:$M$10004,0),1),0)</f>
        <v>0</v>
      </c>
      <c r="F47" s="45">
        <f>IFERROR(INDEX(入力!$O$9:$O$10004,MATCH($A47,入力!$M$9:$M$10004,0),1),0)</f>
        <v>0</v>
      </c>
      <c r="G47" s="46">
        <f>IFERROR(INDEX(入力!$D$9:$D$10004,MATCH($A47,入力!$M$9:$M$10004,0),1),0)*-1</f>
        <v>0</v>
      </c>
      <c r="H47" s="41">
        <f>IFERROR(INDEX(入力!$B$9:$B$10004,MATCH($A47,入力!$F$9:$F$10004,0),1),0)</f>
        <v>0</v>
      </c>
      <c r="I47" s="42">
        <f>IFERROR(INDEX(入力!$I$9:$I$10004,MATCH($A47,入力!$F$9:$F$10004,0),1),0)</f>
        <v>0</v>
      </c>
      <c r="J47" s="47">
        <f>IFERROR(INDEX(入力!$D$9:$D$10004,MATCH($A47,入力!$F$9:$F$10004,0),1),0)</f>
        <v>0</v>
      </c>
      <c r="K47" s="48">
        <f t="shared" si="3"/>
        <v>0</v>
      </c>
      <c r="M47" s="133">
        <f t="shared" si="1"/>
        <v>0</v>
      </c>
    </row>
    <row r="48" spans="1:13">
      <c r="A48" s="21">
        <f t="shared" si="2"/>
        <v>44</v>
      </c>
      <c r="B48" s="43">
        <f>IFERROR(INDEX(入力!$L$9:$L$10004,MATCH(A48,入力!$M$9:$M$10004,0),1),0)</f>
        <v>0</v>
      </c>
      <c r="C48" s="44">
        <f>IFERROR(INDEX(入力!$B$9:$B$10004,MATCH($A48,入力!$M$9:$M$10004,0),1),0)</f>
        <v>0</v>
      </c>
      <c r="D48" s="45">
        <f>IFERROR(INDEX(入力!$P$9:$P$10004,MATCH($A48,入力!$M$9:$M$10004,0),1),0)</f>
        <v>0</v>
      </c>
      <c r="E48" s="45">
        <f>IFERROR(INDEX(入力!$N$9:$N$10004,MATCH($A48,入力!$M$9:$M$10004,0),1),0)</f>
        <v>0</v>
      </c>
      <c r="F48" s="45">
        <f>IFERROR(INDEX(入力!$O$9:$O$10004,MATCH($A48,入力!$M$9:$M$10004,0),1),0)</f>
        <v>0</v>
      </c>
      <c r="G48" s="46">
        <f>IFERROR(INDEX(入力!$D$9:$D$10004,MATCH($A48,入力!$M$9:$M$10004,0),1),0)*-1</f>
        <v>0</v>
      </c>
      <c r="H48" s="41">
        <f>IFERROR(INDEX(入力!$B$9:$B$10004,MATCH($A48,入力!$F$9:$F$10004,0),1),0)</f>
        <v>0</v>
      </c>
      <c r="I48" s="42">
        <f>IFERROR(INDEX(入力!$I$9:$I$10004,MATCH($A48,入力!$F$9:$F$10004,0),1),0)</f>
        <v>0</v>
      </c>
      <c r="J48" s="47">
        <f>IFERROR(INDEX(入力!$D$9:$D$10004,MATCH($A48,入力!$F$9:$F$10004,0),1),0)</f>
        <v>0</v>
      </c>
      <c r="K48" s="48">
        <f t="shared" si="3"/>
        <v>0</v>
      </c>
      <c r="M48" s="133">
        <f t="shared" si="1"/>
        <v>0</v>
      </c>
    </row>
    <row r="49" spans="1:13">
      <c r="A49" s="21">
        <f t="shared" si="2"/>
        <v>45</v>
      </c>
      <c r="B49" s="43">
        <f>IFERROR(INDEX(入力!$L$9:$L$10004,MATCH(A49,入力!$M$9:$M$10004,0),1),0)</f>
        <v>0</v>
      </c>
      <c r="C49" s="44">
        <f>IFERROR(INDEX(入力!$B$9:$B$10004,MATCH($A49,入力!$M$9:$M$10004,0),1),0)</f>
        <v>0</v>
      </c>
      <c r="D49" s="45">
        <f>IFERROR(INDEX(入力!$P$9:$P$10004,MATCH($A49,入力!$M$9:$M$10004,0),1),0)</f>
        <v>0</v>
      </c>
      <c r="E49" s="45">
        <f>IFERROR(INDEX(入力!$N$9:$N$10004,MATCH($A49,入力!$M$9:$M$10004,0),1),0)</f>
        <v>0</v>
      </c>
      <c r="F49" s="45">
        <f>IFERROR(INDEX(入力!$O$9:$O$10004,MATCH($A49,入力!$M$9:$M$10004,0),1),0)</f>
        <v>0</v>
      </c>
      <c r="G49" s="46">
        <f>IFERROR(INDEX(入力!$D$9:$D$10004,MATCH($A49,入力!$M$9:$M$10004,0),1),0)*-1</f>
        <v>0</v>
      </c>
      <c r="H49" s="41">
        <f>IFERROR(INDEX(入力!$B$9:$B$10004,MATCH($A49,入力!$F$9:$F$10004,0),1),0)</f>
        <v>0</v>
      </c>
      <c r="I49" s="42">
        <f>IFERROR(INDEX(入力!$I$9:$I$10004,MATCH($A49,入力!$F$9:$F$10004,0),1),0)</f>
        <v>0</v>
      </c>
      <c r="J49" s="47">
        <f>IFERROR(INDEX(入力!$D$9:$D$10004,MATCH($A49,入力!$F$9:$F$10004,0),1),0)</f>
        <v>0</v>
      </c>
      <c r="K49" s="48">
        <f t="shared" si="3"/>
        <v>0</v>
      </c>
      <c r="M49" s="133">
        <f t="shared" si="1"/>
        <v>0</v>
      </c>
    </row>
    <row r="50" spans="1:13">
      <c r="A50" s="21">
        <f t="shared" si="2"/>
        <v>46</v>
      </c>
      <c r="B50" s="43">
        <f>IFERROR(INDEX(入力!$L$9:$L$10004,MATCH(A50,入力!$M$9:$M$10004,0),1),0)</f>
        <v>0</v>
      </c>
      <c r="C50" s="44">
        <f>IFERROR(INDEX(入力!$B$9:$B$10004,MATCH($A50,入力!$M$9:$M$10004,0),1),0)</f>
        <v>0</v>
      </c>
      <c r="D50" s="45">
        <f>IFERROR(INDEX(入力!$P$9:$P$10004,MATCH($A50,入力!$M$9:$M$10004,0),1),0)</f>
        <v>0</v>
      </c>
      <c r="E50" s="45">
        <f>IFERROR(INDEX(入力!$N$9:$N$10004,MATCH($A50,入力!$M$9:$M$10004,0),1),0)</f>
        <v>0</v>
      </c>
      <c r="F50" s="45">
        <f>IFERROR(INDEX(入力!$O$9:$O$10004,MATCH($A50,入力!$M$9:$M$10004,0),1),0)</f>
        <v>0</v>
      </c>
      <c r="G50" s="46">
        <f>IFERROR(INDEX(入力!$D$9:$D$10004,MATCH($A50,入力!$M$9:$M$10004,0),1),0)*-1</f>
        <v>0</v>
      </c>
      <c r="H50" s="41">
        <f>IFERROR(INDEX(入力!$B$9:$B$10004,MATCH($A50,入力!$F$9:$F$10004,0),1),0)</f>
        <v>0</v>
      </c>
      <c r="I50" s="42">
        <f>IFERROR(INDEX(入力!$I$9:$I$10004,MATCH($A50,入力!$F$9:$F$10004,0),1),0)</f>
        <v>0</v>
      </c>
      <c r="J50" s="47">
        <f>IFERROR(INDEX(入力!$D$9:$D$10004,MATCH($A50,入力!$F$9:$F$10004,0),1),0)</f>
        <v>0</v>
      </c>
      <c r="K50" s="48">
        <f t="shared" si="3"/>
        <v>0</v>
      </c>
      <c r="M50" s="133">
        <f t="shared" si="1"/>
        <v>0</v>
      </c>
    </row>
    <row r="51" spans="1:13">
      <c r="A51" s="21">
        <f t="shared" si="2"/>
        <v>47</v>
      </c>
      <c r="B51" s="43">
        <f>IFERROR(INDEX(入力!$L$9:$L$10004,MATCH(A51,入力!$M$9:$M$10004,0),1),0)</f>
        <v>0</v>
      </c>
      <c r="C51" s="44">
        <f>IFERROR(INDEX(入力!$B$9:$B$10004,MATCH($A51,入力!$M$9:$M$10004,0),1),0)</f>
        <v>0</v>
      </c>
      <c r="D51" s="45">
        <f>IFERROR(INDEX(入力!$P$9:$P$10004,MATCH($A51,入力!$M$9:$M$10004,0),1),0)</f>
        <v>0</v>
      </c>
      <c r="E51" s="45">
        <f>IFERROR(INDEX(入力!$N$9:$N$10004,MATCH($A51,入力!$M$9:$M$10004,0),1),0)</f>
        <v>0</v>
      </c>
      <c r="F51" s="45">
        <f>IFERROR(INDEX(入力!$O$9:$O$10004,MATCH($A51,入力!$M$9:$M$10004,0),1),0)</f>
        <v>0</v>
      </c>
      <c r="G51" s="46">
        <f>IFERROR(INDEX(入力!$D$9:$D$10004,MATCH($A51,入力!$M$9:$M$10004,0),1),0)*-1</f>
        <v>0</v>
      </c>
      <c r="H51" s="41">
        <f>IFERROR(INDEX(入力!$B$9:$B$10004,MATCH($A51,入力!$F$9:$F$10004,0),1),0)</f>
        <v>0</v>
      </c>
      <c r="I51" s="42">
        <f>IFERROR(INDEX(入力!$I$9:$I$10004,MATCH($A51,入力!$F$9:$F$10004,0),1),0)</f>
        <v>0</v>
      </c>
      <c r="J51" s="47">
        <f>IFERROR(INDEX(入力!$D$9:$D$10004,MATCH($A51,入力!$F$9:$F$10004,0),1),0)</f>
        <v>0</v>
      </c>
      <c r="K51" s="48">
        <f t="shared" si="3"/>
        <v>0</v>
      </c>
      <c r="M51" s="133">
        <f t="shared" si="1"/>
        <v>0</v>
      </c>
    </row>
    <row r="52" spans="1:13">
      <c r="A52" s="21">
        <f t="shared" si="2"/>
        <v>48</v>
      </c>
      <c r="B52" s="43">
        <f>IFERROR(INDEX(入力!$L$9:$L$10004,MATCH(A52,入力!$M$9:$M$10004,0),1),0)</f>
        <v>0</v>
      </c>
      <c r="C52" s="44">
        <f>IFERROR(INDEX(入力!$B$9:$B$10004,MATCH($A52,入力!$M$9:$M$10004,0),1),0)</f>
        <v>0</v>
      </c>
      <c r="D52" s="45">
        <f>IFERROR(INDEX(入力!$P$9:$P$10004,MATCH($A52,入力!$M$9:$M$10004,0),1),0)</f>
        <v>0</v>
      </c>
      <c r="E52" s="45">
        <f>IFERROR(INDEX(入力!$N$9:$N$10004,MATCH($A52,入力!$M$9:$M$10004,0),1),0)</f>
        <v>0</v>
      </c>
      <c r="F52" s="45">
        <f>IFERROR(INDEX(入力!$O$9:$O$10004,MATCH($A52,入力!$M$9:$M$10004,0),1),0)</f>
        <v>0</v>
      </c>
      <c r="G52" s="46">
        <f>IFERROR(INDEX(入力!$D$9:$D$10004,MATCH($A52,入力!$M$9:$M$10004,0),1),0)*-1</f>
        <v>0</v>
      </c>
      <c r="H52" s="41">
        <f>IFERROR(INDEX(入力!$B$9:$B$10004,MATCH($A52,入力!$F$9:$F$10004,0),1),0)</f>
        <v>0</v>
      </c>
      <c r="I52" s="42">
        <f>IFERROR(INDEX(入力!$I$9:$I$10004,MATCH($A52,入力!$F$9:$F$10004,0),1),0)</f>
        <v>0</v>
      </c>
      <c r="J52" s="47">
        <f>IFERROR(INDEX(入力!$D$9:$D$10004,MATCH($A52,入力!$F$9:$F$10004,0),1),0)</f>
        <v>0</v>
      </c>
      <c r="K52" s="48">
        <f t="shared" si="3"/>
        <v>0</v>
      </c>
      <c r="M52" s="133">
        <f t="shared" si="1"/>
        <v>0</v>
      </c>
    </row>
    <row r="53" spans="1:13">
      <c r="A53" s="21">
        <f t="shared" si="2"/>
        <v>49</v>
      </c>
      <c r="B53" s="43">
        <f>IFERROR(INDEX(入力!$L$9:$L$10004,MATCH(A53,入力!$M$9:$M$10004,0),1),0)</f>
        <v>0</v>
      </c>
      <c r="C53" s="44">
        <f>IFERROR(INDEX(入力!$B$9:$B$10004,MATCH($A53,入力!$M$9:$M$10004,0),1),0)</f>
        <v>0</v>
      </c>
      <c r="D53" s="45">
        <f>IFERROR(INDEX(入力!$P$9:$P$10004,MATCH($A53,入力!$M$9:$M$10004,0),1),0)</f>
        <v>0</v>
      </c>
      <c r="E53" s="45">
        <f>IFERROR(INDEX(入力!$N$9:$N$10004,MATCH($A53,入力!$M$9:$M$10004,0),1),0)</f>
        <v>0</v>
      </c>
      <c r="F53" s="45">
        <f>IFERROR(INDEX(入力!$O$9:$O$10004,MATCH($A53,入力!$M$9:$M$10004,0),1),0)</f>
        <v>0</v>
      </c>
      <c r="G53" s="46">
        <f>IFERROR(INDEX(入力!$D$9:$D$10004,MATCH($A53,入力!$M$9:$M$10004,0),1),0)*-1</f>
        <v>0</v>
      </c>
      <c r="H53" s="41">
        <f>IFERROR(INDEX(入力!$B$9:$B$10004,MATCH($A53,入力!$F$9:$F$10004,0),1),0)</f>
        <v>0</v>
      </c>
      <c r="I53" s="42">
        <f>IFERROR(INDEX(入力!$I$9:$I$10004,MATCH($A53,入力!$F$9:$F$10004,0),1),0)</f>
        <v>0</v>
      </c>
      <c r="J53" s="47">
        <f>IFERROR(INDEX(入力!$D$9:$D$10004,MATCH($A53,入力!$F$9:$F$10004,0),1),0)</f>
        <v>0</v>
      </c>
      <c r="K53" s="48">
        <f t="shared" si="3"/>
        <v>0</v>
      </c>
      <c r="M53" s="133">
        <f t="shared" si="1"/>
        <v>0</v>
      </c>
    </row>
    <row r="54" spans="1:13">
      <c r="A54" s="21">
        <f t="shared" si="2"/>
        <v>50</v>
      </c>
      <c r="B54" s="43">
        <f>IFERROR(INDEX(入力!$L$9:$L$10004,MATCH(A54,入力!$M$9:$M$10004,0),1),0)</f>
        <v>0</v>
      </c>
      <c r="C54" s="44">
        <f>IFERROR(INDEX(入力!$B$9:$B$10004,MATCH($A54,入力!$M$9:$M$10004,0),1),0)</f>
        <v>0</v>
      </c>
      <c r="D54" s="45">
        <f>IFERROR(INDEX(入力!$P$9:$P$10004,MATCH($A54,入力!$M$9:$M$10004,0),1),0)</f>
        <v>0</v>
      </c>
      <c r="E54" s="45">
        <f>IFERROR(INDEX(入力!$N$9:$N$10004,MATCH($A54,入力!$M$9:$M$10004,0),1),0)</f>
        <v>0</v>
      </c>
      <c r="F54" s="45">
        <f>IFERROR(INDEX(入力!$O$9:$O$10004,MATCH($A54,入力!$M$9:$M$10004,0),1),0)</f>
        <v>0</v>
      </c>
      <c r="G54" s="46">
        <f>IFERROR(INDEX(入力!$D$9:$D$10004,MATCH($A54,入力!$M$9:$M$10004,0),1),0)*-1</f>
        <v>0</v>
      </c>
      <c r="H54" s="41">
        <f>IFERROR(INDEX(入力!$B$9:$B$10004,MATCH($A54,入力!$F$9:$F$10004,0),1),0)</f>
        <v>0</v>
      </c>
      <c r="I54" s="42">
        <f>IFERROR(INDEX(入力!$I$9:$I$10004,MATCH($A54,入力!$F$9:$F$10004,0),1),0)</f>
        <v>0</v>
      </c>
      <c r="J54" s="47">
        <f>IFERROR(INDEX(入力!$D$9:$D$10004,MATCH($A54,入力!$F$9:$F$10004,0),1),0)</f>
        <v>0</v>
      </c>
      <c r="K54" s="48">
        <f t="shared" si="3"/>
        <v>0</v>
      </c>
      <c r="M54" s="133">
        <f t="shared" si="1"/>
        <v>0</v>
      </c>
    </row>
    <row r="55" spans="1:13">
      <c r="A55" s="21">
        <f t="shared" si="2"/>
        <v>51</v>
      </c>
      <c r="B55" s="43">
        <f>IFERROR(INDEX(入力!$L$9:$L$10004,MATCH(A55,入力!$M$9:$M$10004,0),1),0)</f>
        <v>0</v>
      </c>
      <c r="C55" s="44">
        <f>IFERROR(INDEX(入力!$B$9:$B$10004,MATCH($A55,入力!$M$9:$M$10004,0),1),0)</f>
        <v>0</v>
      </c>
      <c r="D55" s="45">
        <f>IFERROR(INDEX(入力!$P$9:$P$10004,MATCH($A55,入力!$M$9:$M$10004,0),1),0)</f>
        <v>0</v>
      </c>
      <c r="E55" s="45">
        <f>IFERROR(INDEX(入力!$N$9:$N$10004,MATCH($A55,入力!$M$9:$M$10004,0),1),0)</f>
        <v>0</v>
      </c>
      <c r="F55" s="45">
        <f>IFERROR(INDEX(入力!$O$9:$O$10004,MATCH($A55,入力!$M$9:$M$10004,0),1),0)</f>
        <v>0</v>
      </c>
      <c r="G55" s="46">
        <f>IFERROR(INDEX(入力!$D$9:$D$10004,MATCH($A55,入力!$M$9:$M$10004,0),1),0)*-1</f>
        <v>0</v>
      </c>
      <c r="H55" s="41">
        <f>IFERROR(INDEX(入力!$B$9:$B$10004,MATCH($A55,入力!$F$9:$F$10004,0),1),0)</f>
        <v>0</v>
      </c>
      <c r="I55" s="42">
        <f>IFERROR(INDEX(入力!$I$9:$I$10004,MATCH($A55,入力!$F$9:$F$10004,0),1),0)</f>
        <v>0</v>
      </c>
      <c r="J55" s="47">
        <f>IFERROR(INDEX(入力!$D$9:$D$10004,MATCH($A55,入力!$F$9:$F$10004,0),1),0)</f>
        <v>0</v>
      </c>
      <c r="K55" s="48">
        <f t="shared" si="3"/>
        <v>0</v>
      </c>
      <c r="M55" s="133">
        <f t="shared" si="1"/>
        <v>0</v>
      </c>
    </row>
    <row r="56" spans="1:13">
      <c r="A56" s="21">
        <f t="shared" si="2"/>
        <v>52</v>
      </c>
      <c r="B56" s="43">
        <f>IFERROR(INDEX(入力!$L$9:$L$10004,MATCH(A56,入力!$M$9:$M$10004,0),1),0)</f>
        <v>0</v>
      </c>
      <c r="C56" s="44">
        <f>IFERROR(INDEX(入力!$B$9:$B$10004,MATCH($A56,入力!$M$9:$M$10004,0),1),0)</f>
        <v>0</v>
      </c>
      <c r="D56" s="45">
        <f>IFERROR(INDEX(入力!$P$9:$P$10004,MATCH($A56,入力!$M$9:$M$10004,0),1),0)</f>
        <v>0</v>
      </c>
      <c r="E56" s="45">
        <f>IFERROR(INDEX(入力!$N$9:$N$10004,MATCH($A56,入力!$M$9:$M$10004,0),1),0)</f>
        <v>0</v>
      </c>
      <c r="F56" s="45">
        <f>IFERROR(INDEX(入力!$O$9:$O$10004,MATCH($A56,入力!$M$9:$M$10004,0),1),0)</f>
        <v>0</v>
      </c>
      <c r="G56" s="46">
        <f>IFERROR(INDEX(入力!$D$9:$D$10004,MATCH($A56,入力!$M$9:$M$10004,0),1),0)*-1</f>
        <v>0</v>
      </c>
      <c r="H56" s="41">
        <f>IFERROR(INDEX(入力!$B$9:$B$10004,MATCH($A56,入力!$F$9:$F$10004,0),1),0)</f>
        <v>0</v>
      </c>
      <c r="I56" s="42">
        <f>IFERROR(INDEX(入力!$I$9:$I$10004,MATCH($A56,入力!$F$9:$F$10004,0),1),0)</f>
        <v>0</v>
      </c>
      <c r="J56" s="47">
        <f>IFERROR(INDEX(入力!$D$9:$D$10004,MATCH($A56,入力!$F$9:$F$10004,0),1),0)</f>
        <v>0</v>
      </c>
      <c r="K56" s="48">
        <f t="shared" si="3"/>
        <v>0</v>
      </c>
      <c r="M56" s="133">
        <f t="shared" si="1"/>
        <v>0</v>
      </c>
    </row>
    <row r="57" spans="1:13">
      <c r="A57" s="21">
        <f t="shared" si="2"/>
        <v>53</v>
      </c>
      <c r="B57" s="43">
        <f>IFERROR(INDEX(入力!$L$9:$L$10004,MATCH(A57,入力!$M$9:$M$10004,0),1),0)</f>
        <v>0</v>
      </c>
      <c r="C57" s="44">
        <f>IFERROR(INDEX(入力!$B$9:$B$10004,MATCH($A57,入力!$M$9:$M$10004,0),1),0)</f>
        <v>0</v>
      </c>
      <c r="D57" s="45">
        <f>IFERROR(INDEX(入力!$P$9:$P$10004,MATCH($A57,入力!$M$9:$M$10004,0),1),0)</f>
        <v>0</v>
      </c>
      <c r="E57" s="45">
        <f>IFERROR(INDEX(入力!$N$9:$N$10004,MATCH($A57,入力!$M$9:$M$10004,0),1),0)</f>
        <v>0</v>
      </c>
      <c r="F57" s="45">
        <f>IFERROR(INDEX(入力!$O$9:$O$10004,MATCH($A57,入力!$M$9:$M$10004,0),1),0)</f>
        <v>0</v>
      </c>
      <c r="G57" s="46">
        <f>IFERROR(INDEX(入力!$D$9:$D$10004,MATCH($A57,入力!$M$9:$M$10004,0),1),0)*-1</f>
        <v>0</v>
      </c>
      <c r="H57" s="41">
        <f>IFERROR(INDEX(入力!$B$9:$B$10004,MATCH($A57,入力!$F$9:$F$10004,0),1),0)</f>
        <v>0</v>
      </c>
      <c r="I57" s="42">
        <f>IFERROR(INDEX(入力!$I$9:$I$10004,MATCH($A57,入力!$F$9:$F$10004,0),1),0)</f>
        <v>0</v>
      </c>
      <c r="J57" s="47">
        <f>IFERROR(INDEX(入力!$D$9:$D$10004,MATCH($A57,入力!$F$9:$F$10004,0),1),0)</f>
        <v>0</v>
      </c>
      <c r="K57" s="48">
        <f t="shared" si="3"/>
        <v>0</v>
      </c>
      <c r="M57" s="133">
        <f t="shared" si="1"/>
        <v>0</v>
      </c>
    </row>
    <row r="58" spans="1:13">
      <c r="A58" s="21">
        <f t="shared" si="2"/>
        <v>54</v>
      </c>
      <c r="B58" s="43">
        <f>IFERROR(INDEX(入力!$L$9:$L$10004,MATCH(A58,入力!$M$9:$M$10004,0),1),0)</f>
        <v>0</v>
      </c>
      <c r="C58" s="44">
        <f>IFERROR(INDEX(入力!$B$9:$B$10004,MATCH($A58,入力!$M$9:$M$10004,0),1),0)</f>
        <v>0</v>
      </c>
      <c r="D58" s="45">
        <f>IFERROR(INDEX(入力!$P$9:$P$10004,MATCH($A58,入力!$M$9:$M$10004,0),1),0)</f>
        <v>0</v>
      </c>
      <c r="E58" s="45">
        <f>IFERROR(INDEX(入力!$N$9:$N$10004,MATCH($A58,入力!$M$9:$M$10004,0),1),0)</f>
        <v>0</v>
      </c>
      <c r="F58" s="45">
        <f>IFERROR(INDEX(入力!$O$9:$O$10004,MATCH($A58,入力!$M$9:$M$10004,0),1),0)</f>
        <v>0</v>
      </c>
      <c r="G58" s="46">
        <f>IFERROR(INDEX(入力!$D$9:$D$10004,MATCH($A58,入力!$M$9:$M$10004,0),1),0)*-1</f>
        <v>0</v>
      </c>
      <c r="H58" s="41">
        <f>IFERROR(INDEX(入力!$B$9:$B$10004,MATCH($A58,入力!$F$9:$F$10004,0),1),0)</f>
        <v>0</v>
      </c>
      <c r="I58" s="42">
        <f>IFERROR(INDEX(入力!$I$9:$I$10004,MATCH($A58,入力!$F$9:$F$10004,0),1),0)</f>
        <v>0</v>
      </c>
      <c r="J58" s="47">
        <f>IFERROR(INDEX(入力!$D$9:$D$10004,MATCH($A58,入力!$F$9:$F$10004,0),1),0)</f>
        <v>0</v>
      </c>
      <c r="K58" s="48">
        <f t="shared" si="3"/>
        <v>0</v>
      </c>
      <c r="M58" s="133">
        <f t="shared" si="1"/>
        <v>0</v>
      </c>
    </row>
    <row r="59" spans="1:13">
      <c r="A59" s="21">
        <f t="shared" si="2"/>
        <v>55</v>
      </c>
      <c r="B59" s="43">
        <f>IFERROR(INDEX(入力!$L$9:$L$10004,MATCH(A59,入力!$M$9:$M$10004,0),1),0)</f>
        <v>0</v>
      </c>
      <c r="C59" s="44">
        <f>IFERROR(INDEX(入力!$B$9:$B$10004,MATCH($A59,入力!$M$9:$M$10004,0),1),0)</f>
        <v>0</v>
      </c>
      <c r="D59" s="45">
        <f>IFERROR(INDEX(入力!$P$9:$P$10004,MATCH($A59,入力!$M$9:$M$10004,0),1),0)</f>
        <v>0</v>
      </c>
      <c r="E59" s="45">
        <f>IFERROR(INDEX(入力!$N$9:$N$10004,MATCH($A59,入力!$M$9:$M$10004,0),1),0)</f>
        <v>0</v>
      </c>
      <c r="F59" s="45">
        <f>IFERROR(INDEX(入力!$O$9:$O$10004,MATCH($A59,入力!$M$9:$M$10004,0),1),0)</f>
        <v>0</v>
      </c>
      <c r="G59" s="46">
        <f>IFERROR(INDEX(入力!$D$9:$D$10004,MATCH($A59,入力!$M$9:$M$10004,0),1),0)*-1</f>
        <v>0</v>
      </c>
      <c r="H59" s="41">
        <f>IFERROR(INDEX(入力!$B$9:$B$10004,MATCH($A59,入力!$F$9:$F$10004,0),1),0)</f>
        <v>0</v>
      </c>
      <c r="I59" s="42">
        <f>IFERROR(INDEX(入力!$I$9:$I$10004,MATCH($A59,入力!$F$9:$F$10004,0),1),0)</f>
        <v>0</v>
      </c>
      <c r="J59" s="47">
        <f>IFERROR(INDEX(入力!$D$9:$D$10004,MATCH($A59,入力!$F$9:$F$10004,0),1),0)</f>
        <v>0</v>
      </c>
      <c r="K59" s="48">
        <f t="shared" si="3"/>
        <v>0</v>
      </c>
      <c r="M59" s="133">
        <f t="shared" si="1"/>
        <v>0</v>
      </c>
    </row>
    <row r="60" spans="1:13">
      <c r="A60" s="21">
        <f t="shared" si="2"/>
        <v>56</v>
      </c>
      <c r="B60" s="43">
        <f>IFERROR(INDEX(入力!$L$9:$L$10004,MATCH(A60,入力!$M$9:$M$10004,0),1),0)</f>
        <v>0</v>
      </c>
      <c r="C60" s="44">
        <f>IFERROR(INDEX(入力!$B$9:$B$10004,MATCH($A60,入力!$M$9:$M$10004,0),1),0)</f>
        <v>0</v>
      </c>
      <c r="D60" s="45">
        <f>IFERROR(INDEX(入力!$P$9:$P$10004,MATCH($A60,入力!$M$9:$M$10004,0),1),0)</f>
        <v>0</v>
      </c>
      <c r="E60" s="45">
        <f>IFERROR(INDEX(入力!$N$9:$N$10004,MATCH($A60,入力!$M$9:$M$10004,0),1),0)</f>
        <v>0</v>
      </c>
      <c r="F60" s="45">
        <f>IFERROR(INDEX(入力!$O$9:$O$10004,MATCH($A60,入力!$M$9:$M$10004,0),1),0)</f>
        <v>0</v>
      </c>
      <c r="G60" s="46">
        <f>IFERROR(INDEX(入力!$D$9:$D$10004,MATCH($A60,入力!$M$9:$M$10004,0),1),0)*-1</f>
        <v>0</v>
      </c>
      <c r="H60" s="41">
        <f>IFERROR(INDEX(入力!$B$9:$B$10004,MATCH($A60,入力!$F$9:$F$10004,0),1),0)</f>
        <v>0</v>
      </c>
      <c r="I60" s="42">
        <f>IFERROR(INDEX(入力!$I$9:$I$10004,MATCH($A60,入力!$F$9:$F$10004,0),1),0)</f>
        <v>0</v>
      </c>
      <c r="J60" s="47">
        <f>IFERROR(INDEX(入力!$D$9:$D$10004,MATCH($A60,入力!$F$9:$F$10004,0),1),0)</f>
        <v>0</v>
      </c>
      <c r="K60" s="48">
        <f t="shared" si="3"/>
        <v>0</v>
      </c>
      <c r="M60" s="133">
        <f t="shared" si="1"/>
        <v>0</v>
      </c>
    </row>
    <row r="61" spans="1:13">
      <c r="A61" s="21">
        <f t="shared" si="2"/>
        <v>57</v>
      </c>
      <c r="B61" s="43">
        <f>IFERROR(INDEX(入力!$L$9:$L$10004,MATCH(A61,入力!$M$9:$M$10004,0),1),0)</f>
        <v>0</v>
      </c>
      <c r="C61" s="44">
        <f>IFERROR(INDEX(入力!$B$9:$B$10004,MATCH($A61,入力!$M$9:$M$10004,0),1),0)</f>
        <v>0</v>
      </c>
      <c r="D61" s="45">
        <f>IFERROR(INDEX(入力!$P$9:$P$10004,MATCH($A61,入力!$M$9:$M$10004,0),1),0)</f>
        <v>0</v>
      </c>
      <c r="E61" s="45">
        <f>IFERROR(INDEX(入力!$N$9:$N$10004,MATCH($A61,入力!$M$9:$M$10004,0),1),0)</f>
        <v>0</v>
      </c>
      <c r="F61" s="45">
        <f>IFERROR(INDEX(入力!$O$9:$O$10004,MATCH($A61,入力!$M$9:$M$10004,0),1),0)</f>
        <v>0</v>
      </c>
      <c r="G61" s="46">
        <f>IFERROR(INDEX(入力!$D$9:$D$10004,MATCH($A61,入力!$M$9:$M$10004,0),1),0)*-1</f>
        <v>0</v>
      </c>
      <c r="H61" s="41">
        <f>IFERROR(INDEX(入力!$B$9:$B$10004,MATCH($A61,入力!$F$9:$F$10004,0),1),0)</f>
        <v>0</v>
      </c>
      <c r="I61" s="42">
        <f>IFERROR(INDEX(入力!$I$9:$I$10004,MATCH($A61,入力!$F$9:$F$10004,0),1),0)</f>
        <v>0</v>
      </c>
      <c r="J61" s="47">
        <f>IFERROR(INDEX(入力!$D$9:$D$10004,MATCH($A61,入力!$F$9:$F$10004,0),1),0)</f>
        <v>0</v>
      </c>
      <c r="K61" s="48">
        <f t="shared" si="3"/>
        <v>0</v>
      </c>
      <c r="M61" s="133">
        <f t="shared" si="1"/>
        <v>0</v>
      </c>
    </row>
    <row r="62" spans="1:13">
      <c r="A62" s="21">
        <f t="shared" si="2"/>
        <v>58</v>
      </c>
      <c r="B62" s="43">
        <f>IFERROR(INDEX(入力!$L$9:$L$10004,MATCH(A62,入力!$M$9:$M$10004,0),1),0)</f>
        <v>0</v>
      </c>
      <c r="C62" s="44">
        <f>IFERROR(INDEX(入力!$B$9:$B$10004,MATCH($A62,入力!$M$9:$M$10004,0),1),0)</f>
        <v>0</v>
      </c>
      <c r="D62" s="45">
        <f>IFERROR(INDEX(入力!$P$9:$P$10004,MATCH($A62,入力!$M$9:$M$10004,0),1),0)</f>
        <v>0</v>
      </c>
      <c r="E62" s="45">
        <f>IFERROR(INDEX(入力!$N$9:$N$10004,MATCH($A62,入力!$M$9:$M$10004,0),1),0)</f>
        <v>0</v>
      </c>
      <c r="F62" s="45">
        <f>IFERROR(INDEX(入力!$O$9:$O$10004,MATCH($A62,入力!$M$9:$M$10004,0),1),0)</f>
        <v>0</v>
      </c>
      <c r="G62" s="46">
        <f>IFERROR(INDEX(入力!$D$9:$D$10004,MATCH($A62,入力!$M$9:$M$10004,0),1),0)*-1</f>
        <v>0</v>
      </c>
      <c r="H62" s="41">
        <f>IFERROR(INDEX(入力!$B$9:$B$10004,MATCH($A62,入力!$F$9:$F$10004,0),1),0)</f>
        <v>0</v>
      </c>
      <c r="I62" s="42">
        <f>IFERROR(INDEX(入力!$I$9:$I$10004,MATCH($A62,入力!$F$9:$F$10004,0),1),0)</f>
        <v>0</v>
      </c>
      <c r="J62" s="47">
        <f>IFERROR(INDEX(入力!$D$9:$D$10004,MATCH($A62,入力!$F$9:$F$10004,0),1),0)</f>
        <v>0</v>
      </c>
      <c r="K62" s="48">
        <f t="shared" si="3"/>
        <v>0</v>
      </c>
      <c r="M62" s="133">
        <f t="shared" si="1"/>
        <v>0</v>
      </c>
    </row>
    <row r="63" spans="1:13">
      <c r="A63" s="21">
        <f t="shared" si="2"/>
        <v>59</v>
      </c>
      <c r="B63" s="43">
        <f>IFERROR(INDEX(入力!$L$9:$L$10004,MATCH(A63,入力!$M$9:$M$10004,0),1),0)</f>
        <v>0</v>
      </c>
      <c r="C63" s="44">
        <f>IFERROR(INDEX(入力!$B$9:$B$10004,MATCH($A63,入力!$M$9:$M$10004,0),1),0)</f>
        <v>0</v>
      </c>
      <c r="D63" s="45">
        <f>IFERROR(INDEX(入力!$P$9:$P$10004,MATCH($A63,入力!$M$9:$M$10004,0),1),0)</f>
        <v>0</v>
      </c>
      <c r="E63" s="45">
        <f>IFERROR(INDEX(入力!$N$9:$N$10004,MATCH($A63,入力!$M$9:$M$10004,0),1),0)</f>
        <v>0</v>
      </c>
      <c r="F63" s="45">
        <f>IFERROR(INDEX(入力!$O$9:$O$10004,MATCH($A63,入力!$M$9:$M$10004,0),1),0)</f>
        <v>0</v>
      </c>
      <c r="G63" s="46">
        <f>IFERROR(INDEX(入力!$D$9:$D$10004,MATCH($A63,入力!$M$9:$M$10004,0),1),0)*-1</f>
        <v>0</v>
      </c>
      <c r="H63" s="41">
        <f>IFERROR(INDEX(入力!$B$9:$B$10004,MATCH($A63,入力!$F$9:$F$10004,0),1),0)</f>
        <v>0</v>
      </c>
      <c r="I63" s="42">
        <f>IFERROR(INDEX(入力!$I$9:$I$10004,MATCH($A63,入力!$F$9:$F$10004,0),1),0)</f>
        <v>0</v>
      </c>
      <c r="J63" s="47">
        <f>IFERROR(INDEX(入力!$D$9:$D$10004,MATCH($A63,入力!$F$9:$F$10004,0),1),0)</f>
        <v>0</v>
      </c>
      <c r="K63" s="48">
        <f t="shared" si="3"/>
        <v>0</v>
      </c>
      <c r="M63" s="133">
        <f t="shared" si="1"/>
        <v>0</v>
      </c>
    </row>
    <row r="64" spans="1:13">
      <c r="A64" s="21">
        <f t="shared" si="2"/>
        <v>60</v>
      </c>
      <c r="B64" s="43">
        <f>IFERROR(INDEX(入力!$L$9:$L$10004,MATCH(A64,入力!$M$9:$M$10004,0),1),0)</f>
        <v>0</v>
      </c>
      <c r="C64" s="44">
        <f>IFERROR(INDEX(入力!$B$9:$B$10004,MATCH($A64,入力!$M$9:$M$10004,0),1),0)</f>
        <v>0</v>
      </c>
      <c r="D64" s="45">
        <f>IFERROR(INDEX(入力!$P$9:$P$10004,MATCH($A64,入力!$M$9:$M$10004,0),1),0)</f>
        <v>0</v>
      </c>
      <c r="E64" s="45">
        <f>IFERROR(INDEX(入力!$N$9:$N$10004,MATCH($A64,入力!$M$9:$M$10004,0),1),0)</f>
        <v>0</v>
      </c>
      <c r="F64" s="45">
        <f>IFERROR(INDEX(入力!$O$9:$O$10004,MATCH($A64,入力!$M$9:$M$10004,0),1),0)</f>
        <v>0</v>
      </c>
      <c r="G64" s="46">
        <f>IFERROR(INDEX(入力!$D$9:$D$10004,MATCH($A64,入力!$M$9:$M$10004,0),1),0)*-1</f>
        <v>0</v>
      </c>
      <c r="H64" s="41">
        <f>IFERROR(INDEX(入力!$B$9:$B$10004,MATCH($A64,入力!$F$9:$F$10004,0),1),0)</f>
        <v>0</v>
      </c>
      <c r="I64" s="42">
        <f>IFERROR(INDEX(入力!$I$9:$I$10004,MATCH($A64,入力!$F$9:$F$10004,0),1),0)</f>
        <v>0</v>
      </c>
      <c r="J64" s="47">
        <f>IFERROR(INDEX(入力!$D$9:$D$10004,MATCH($A64,入力!$F$9:$F$10004,0),1),0)</f>
        <v>0</v>
      </c>
      <c r="K64" s="48">
        <f t="shared" si="3"/>
        <v>0</v>
      </c>
      <c r="M64" s="133">
        <f t="shared" si="1"/>
        <v>0</v>
      </c>
    </row>
    <row r="65" spans="1:13">
      <c r="A65" s="21">
        <f t="shared" si="2"/>
        <v>61</v>
      </c>
      <c r="B65" s="43">
        <f>IFERROR(INDEX(入力!$L$9:$L$10004,MATCH(A65,入力!$M$9:$M$10004,0),1),0)</f>
        <v>0</v>
      </c>
      <c r="C65" s="44">
        <f>IFERROR(INDEX(入力!$B$9:$B$10004,MATCH($A65,入力!$M$9:$M$10004,0),1),0)</f>
        <v>0</v>
      </c>
      <c r="D65" s="45">
        <f>IFERROR(INDEX(入力!$P$9:$P$10004,MATCH($A65,入力!$M$9:$M$10004,0),1),0)</f>
        <v>0</v>
      </c>
      <c r="E65" s="45">
        <f>IFERROR(INDEX(入力!$N$9:$N$10004,MATCH($A65,入力!$M$9:$M$10004,0),1),0)</f>
        <v>0</v>
      </c>
      <c r="F65" s="45">
        <f>IFERROR(INDEX(入力!$O$9:$O$10004,MATCH($A65,入力!$M$9:$M$10004,0),1),0)</f>
        <v>0</v>
      </c>
      <c r="G65" s="46">
        <f>IFERROR(INDEX(入力!$D$9:$D$10004,MATCH($A65,入力!$M$9:$M$10004,0),1),0)*-1</f>
        <v>0</v>
      </c>
      <c r="H65" s="41">
        <f>IFERROR(INDEX(入力!$B$9:$B$10004,MATCH($A65,入力!$F$9:$F$10004,0),1),0)</f>
        <v>0</v>
      </c>
      <c r="I65" s="42">
        <f>IFERROR(INDEX(入力!$I$9:$I$10004,MATCH($A65,入力!$F$9:$F$10004,0),1),0)</f>
        <v>0</v>
      </c>
      <c r="J65" s="47">
        <f>IFERROR(INDEX(入力!$D$9:$D$10004,MATCH($A65,入力!$F$9:$F$10004,0),1),0)</f>
        <v>0</v>
      </c>
      <c r="K65" s="48">
        <f t="shared" si="3"/>
        <v>0</v>
      </c>
      <c r="M65" s="133">
        <f t="shared" si="1"/>
        <v>0</v>
      </c>
    </row>
    <row r="66" spans="1:13">
      <c r="A66" s="21">
        <f t="shared" si="2"/>
        <v>62</v>
      </c>
      <c r="B66" s="43">
        <f>IFERROR(INDEX(入力!$L$9:$L$10004,MATCH(A66,入力!$M$9:$M$10004,0),1),0)</f>
        <v>0</v>
      </c>
      <c r="C66" s="44">
        <f>IFERROR(INDEX(入力!$B$9:$B$10004,MATCH($A66,入力!$M$9:$M$10004,0),1),0)</f>
        <v>0</v>
      </c>
      <c r="D66" s="45">
        <f>IFERROR(INDEX(入力!$P$9:$P$10004,MATCH($A66,入力!$M$9:$M$10004,0),1),0)</f>
        <v>0</v>
      </c>
      <c r="E66" s="45">
        <f>IFERROR(INDEX(入力!$N$9:$N$10004,MATCH($A66,入力!$M$9:$M$10004,0),1),0)</f>
        <v>0</v>
      </c>
      <c r="F66" s="45">
        <f>IFERROR(INDEX(入力!$O$9:$O$10004,MATCH($A66,入力!$M$9:$M$10004,0),1),0)</f>
        <v>0</v>
      </c>
      <c r="G66" s="46">
        <f>IFERROR(INDEX(入力!$D$9:$D$10004,MATCH($A66,入力!$M$9:$M$10004,0),1),0)*-1</f>
        <v>0</v>
      </c>
      <c r="H66" s="41">
        <f>IFERROR(INDEX(入力!$B$9:$B$10004,MATCH($A66,入力!$F$9:$F$10004,0),1),0)</f>
        <v>0</v>
      </c>
      <c r="I66" s="42">
        <f>IFERROR(INDEX(入力!$I$9:$I$10004,MATCH($A66,入力!$F$9:$F$10004,0),1),0)</f>
        <v>0</v>
      </c>
      <c r="J66" s="47">
        <f>IFERROR(INDEX(入力!$D$9:$D$10004,MATCH($A66,入力!$F$9:$F$10004,0),1),0)</f>
        <v>0</v>
      </c>
      <c r="K66" s="48">
        <f t="shared" si="3"/>
        <v>0</v>
      </c>
      <c r="M66" s="133">
        <f t="shared" si="1"/>
        <v>0</v>
      </c>
    </row>
    <row r="67" spans="1:13">
      <c r="A67" s="21">
        <f t="shared" si="2"/>
        <v>63</v>
      </c>
      <c r="B67" s="43">
        <f>IFERROR(INDEX(入力!$L$9:$L$10004,MATCH(A67,入力!$M$9:$M$10004,0),1),0)</f>
        <v>0</v>
      </c>
      <c r="C67" s="44">
        <f>IFERROR(INDEX(入力!$B$9:$B$10004,MATCH($A67,入力!$M$9:$M$10004,0),1),0)</f>
        <v>0</v>
      </c>
      <c r="D67" s="45">
        <f>IFERROR(INDEX(入力!$P$9:$P$10004,MATCH($A67,入力!$M$9:$M$10004,0),1),0)</f>
        <v>0</v>
      </c>
      <c r="E67" s="45">
        <f>IFERROR(INDEX(入力!$N$9:$N$10004,MATCH($A67,入力!$M$9:$M$10004,0),1),0)</f>
        <v>0</v>
      </c>
      <c r="F67" s="45">
        <f>IFERROR(INDEX(入力!$O$9:$O$10004,MATCH($A67,入力!$M$9:$M$10004,0),1),0)</f>
        <v>0</v>
      </c>
      <c r="G67" s="46">
        <f>IFERROR(INDEX(入力!$D$9:$D$10004,MATCH($A67,入力!$M$9:$M$10004,0),1),0)*-1</f>
        <v>0</v>
      </c>
      <c r="H67" s="41">
        <f>IFERROR(INDEX(入力!$B$9:$B$10004,MATCH($A67,入力!$F$9:$F$10004,0),1),0)</f>
        <v>0</v>
      </c>
      <c r="I67" s="42">
        <f>IFERROR(INDEX(入力!$I$9:$I$10004,MATCH($A67,入力!$F$9:$F$10004,0),1),0)</f>
        <v>0</v>
      </c>
      <c r="J67" s="47">
        <f>IFERROR(INDEX(入力!$D$9:$D$10004,MATCH($A67,入力!$F$9:$F$10004,0),1),0)</f>
        <v>0</v>
      </c>
      <c r="K67" s="48">
        <f t="shared" si="3"/>
        <v>0</v>
      </c>
      <c r="M67" s="133">
        <f t="shared" si="1"/>
        <v>0</v>
      </c>
    </row>
    <row r="68" spans="1:13">
      <c r="A68" s="21">
        <f t="shared" si="2"/>
        <v>64</v>
      </c>
      <c r="B68" s="43">
        <f>IFERROR(INDEX(入力!$L$9:$L$10004,MATCH(A68,入力!$M$9:$M$10004,0),1),0)</f>
        <v>0</v>
      </c>
      <c r="C68" s="44">
        <f>IFERROR(INDEX(入力!$B$9:$B$10004,MATCH($A68,入力!$M$9:$M$10004,0),1),0)</f>
        <v>0</v>
      </c>
      <c r="D68" s="45">
        <f>IFERROR(INDEX(入力!$P$9:$P$10004,MATCH($A68,入力!$M$9:$M$10004,0),1),0)</f>
        <v>0</v>
      </c>
      <c r="E68" s="45">
        <f>IFERROR(INDEX(入力!$N$9:$N$10004,MATCH($A68,入力!$M$9:$M$10004,0),1),0)</f>
        <v>0</v>
      </c>
      <c r="F68" s="45">
        <f>IFERROR(INDEX(入力!$O$9:$O$10004,MATCH($A68,入力!$M$9:$M$10004,0),1),0)</f>
        <v>0</v>
      </c>
      <c r="G68" s="46">
        <f>IFERROR(INDEX(入力!$D$9:$D$10004,MATCH($A68,入力!$M$9:$M$10004,0),1),0)*-1</f>
        <v>0</v>
      </c>
      <c r="H68" s="41">
        <f>IFERROR(INDEX(入力!$B$9:$B$10004,MATCH($A68,入力!$F$9:$F$10004,0),1),0)</f>
        <v>0</v>
      </c>
      <c r="I68" s="42">
        <f>IFERROR(INDEX(入力!$I$9:$I$10004,MATCH($A68,入力!$F$9:$F$10004,0),1),0)</f>
        <v>0</v>
      </c>
      <c r="J68" s="47">
        <f>IFERROR(INDEX(入力!$D$9:$D$10004,MATCH($A68,入力!$F$9:$F$10004,0),1),0)</f>
        <v>0</v>
      </c>
      <c r="K68" s="48">
        <f t="shared" si="3"/>
        <v>0</v>
      </c>
      <c r="M68" s="133">
        <f t="shared" si="1"/>
        <v>0</v>
      </c>
    </row>
    <row r="69" spans="1:13">
      <c r="A69" s="21">
        <f t="shared" si="2"/>
        <v>65</v>
      </c>
      <c r="B69" s="43">
        <f>IFERROR(INDEX(入力!$L$9:$L$10004,MATCH(A69,入力!$M$9:$M$10004,0),1),0)</f>
        <v>0</v>
      </c>
      <c r="C69" s="44">
        <f>IFERROR(INDEX(入力!$B$9:$B$10004,MATCH($A69,入力!$M$9:$M$10004,0),1),0)</f>
        <v>0</v>
      </c>
      <c r="D69" s="45">
        <f>IFERROR(INDEX(入力!$P$9:$P$10004,MATCH($A69,入力!$M$9:$M$10004,0),1),0)</f>
        <v>0</v>
      </c>
      <c r="E69" s="45">
        <f>IFERROR(INDEX(入力!$N$9:$N$10004,MATCH($A69,入力!$M$9:$M$10004,0),1),0)</f>
        <v>0</v>
      </c>
      <c r="F69" s="45">
        <f>IFERROR(INDEX(入力!$O$9:$O$10004,MATCH($A69,入力!$M$9:$M$10004,0),1),0)</f>
        <v>0</v>
      </c>
      <c r="G69" s="46">
        <f>IFERROR(INDEX(入力!$D$9:$D$10004,MATCH($A69,入力!$M$9:$M$10004,0),1),0)*-1</f>
        <v>0</v>
      </c>
      <c r="H69" s="41">
        <f>IFERROR(INDEX(入力!$B$9:$B$10004,MATCH($A69,入力!$F$9:$F$10004,0),1),0)</f>
        <v>0</v>
      </c>
      <c r="I69" s="42">
        <f>IFERROR(INDEX(入力!$I$9:$I$10004,MATCH($A69,入力!$F$9:$F$10004,0),1),0)</f>
        <v>0</v>
      </c>
      <c r="J69" s="47">
        <f>IFERROR(INDEX(入力!$D$9:$D$10004,MATCH($A69,入力!$F$9:$F$10004,0),1),0)</f>
        <v>0</v>
      </c>
      <c r="K69" s="48">
        <f t="shared" si="3"/>
        <v>0</v>
      </c>
      <c r="M69" s="133">
        <f t="shared" si="1"/>
        <v>0</v>
      </c>
    </row>
    <row r="70" spans="1:13">
      <c r="A70" s="21">
        <f t="shared" si="2"/>
        <v>66</v>
      </c>
      <c r="B70" s="43">
        <f>IFERROR(INDEX(入力!$L$9:$L$10004,MATCH(A70,入力!$M$9:$M$10004,0),1),0)</f>
        <v>0</v>
      </c>
      <c r="C70" s="44">
        <f>IFERROR(INDEX(入力!$B$9:$B$10004,MATCH($A70,入力!$M$9:$M$10004,0),1),0)</f>
        <v>0</v>
      </c>
      <c r="D70" s="45">
        <f>IFERROR(INDEX(入力!$P$9:$P$10004,MATCH($A70,入力!$M$9:$M$10004,0),1),0)</f>
        <v>0</v>
      </c>
      <c r="E70" s="45">
        <f>IFERROR(INDEX(入力!$N$9:$N$10004,MATCH($A70,入力!$M$9:$M$10004,0),1),0)</f>
        <v>0</v>
      </c>
      <c r="F70" s="45">
        <f>IFERROR(INDEX(入力!$O$9:$O$10004,MATCH($A70,入力!$M$9:$M$10004,0),1),0)</f>
        <v>0</v>
      </c>
      <c r="G70" s="46">
        <f>IFERROR(INDEX(入力!$D$9:$D$10004,MATCH($A70,入力!$M$9:$M$10004,0),1),0)*-1</f>
        <v>0</v>
      </c>
      <c r="H70" s="41">
        <f>IFERROR(INDEX(入力!$B$9:$B$10004,MATCH($A70,入力!$F$9:$F$10004,0),1),0)</f>
        <v>0</v>
      </c>
      <c r="I70" s="42">
        <f>IFERROR(INDEX(入力!$I$9:$I$10004,MATCH($A70,入力!$F$9:$F$10004,0),1),0)</f>
        <v>0</v>
      </c>
      <c r="J70" s="47">
        <f>IFERROR(INDEX(入力!$D$9:$D$10004,MATCH($A70,入力!$F$9:$F$10004,0),1),0)</f>
        <v>0</v>
      </c>
      <c r="K70" s="48">
        <f t="shared" si="3"/>
        <v>0</v>
      </c>
      <c r="M70" s="133">
        <f t="shared" ref="M70:M116" si="4">IF(H70=0,0,1)</f>
        <v>0</v>
      </c>
    </row>
    <row r="71" spans="1:13">
      <c r="A71" s="21">
        <f t="shared" ref="A71:A116" si="5">A70+1</f>
        <v>67</v>
      </c>
      <c r="B71" s="43">
        <f>IFERROR(INDEX(入力!$L$9:$L$10004,MATCH(A71,入力!$M$9:$M$10004,0),1),0)</f>
        <v>0</v>
      </c>
      <c r="C71" s="44">
        <f>IFERROR(INDEX(入力!$B$9:$B$10004,MATCH($A71,入力!$M$9:$M$10004,0),1),0)</f>
        <v>0</v>
      </c>
      <c r="D71" s="45">
        <f>IFERROR(INDEX(入力!$P$9:$P$10004,MATCH($A71,入力!$M$9:$M$10004,0),1),0)</f>
        <v>0</v>
      </c>
      <c r="E71" s="45">
        <f>IFERROR(INDEX(入力!$N$9:$N$10004,MATCH($A71,入力!$M$9:$M$10004,0),1),0)</f>
        <v>0</v>
      </c>
      <c r="F71" s="45">
        <f>IFERROR(INDEX(入力!$O$9:$O$10004,MATCH($A71,入力!$M$9:$M$10004,0),1),0)</f>
        <v>0</v>
      </c>
      <c r="G71" s="46">
        <f>IFERROR(INDEX(入力!$D$9:$D$10004,MATCH($A71,入力!$M$9:$M$10004,0),1),0)*-1</f>
        <v>0</v>
      </c>
      <c r="H71" s="41">
        <f>IFERROR(INDEX(入力!$B$9:$B$10004,MATCH($A71,入力!$F$9:$F$10004,0),1),0)</f>
        <v>0</v>
      </c>
      <c r="I71" s="42">
        <f>IFERROR(INDEX(入力!$I$9:$I$10004,MATCH($A71,入力!$F$9:$F$10004,0),1),0)</f>
        <v>0</v>
      </c>
      <c r="J71" s="47">
        <f>IFERROR(INDEX(入力!$D$9:$D$10004,MATCH($A71,入力!$F$9:$F$10004,0),1),0)</f>
        <v>0</v>
      </c>
      <c r="K71" s="48">
        <f t="shared" si="3"/>
        <v>0</v>
      </c>
      <c r="M71" s="133">
        <f t="shared" si="4"/>
        <v>0</v>
      </c>
    </row>
    <row r="72" spans="1:13">
      <c r="A72" s="21">
        <f t="shared" si="5"/>
        <v>68</v>
      </c>
      <c r="B72" s="43">
        <f>IFERROR(INDEX(入力!$L$9:$L$10004,MATCH(A72,入力!$M$9:$M$10004,0),1),0)</f>
        <v>0</v>
      </c>
      <c r="C72" s="44">
        <f>IFERROR(INDEX(入力!$B$9:$B$10004,MATCH($A72,入力!$M$9:$M$10004,0),1),0)</f>
        <v>0</v>
      </c>
      <c r="D72" s="45">
        <f>IFERROR(INDEX(入力!$P$9:$P$10004,MATCH($A72,入力!$M$9:$M$10004,0),1),0)</f>
        <v>0</v>
      </c>
      <c r="E72" s="45">
        <f>IFERROR(INDEX(入力!$N$9:$N$10004,MATCH($A72,入力!$M$9:$M$10004,0),1),0)</f>
        <v>0</v>
      </c>
      <c r="F72" s="45">
        <f>IFERROR(INDEX(入力!$O$9:$O$10004,MATCH($A72,入力!$M$9:$M$10004,0),1),0)</f>
        <v>0</v>
      </c>
      <c r="G72" s="46">
        <f>IFERROR(INDEX(入力!$D$9:$D$10004,MATCH($A72,入力!$M$9:$M$10004,0),1),0)*-1</f>
        <v>0</v>
      </c>
      <c r="H72" s="41">
        <f>IFERROR(INDEX(入力!$B$9:$B$10004,MATCH($A72,入力!$F$9:$F$10004,0),1),0)</f>
        <v>0</v>
      </c>
      <c r="I72" s="42">
        <f>IFERROR(INDEX(入力!$I$9:$I$10004,MATCH($A72,入力!$F$9:$F$10004,0),1),0)</f>
        <v>0</v>
      </c>
      <c r="J72" s="47">
        <f>IFERROR(INDEX(入力!$D$9:$D$10004,MATCH($A72,入力!$F$9:$F$10004,0),1),0)</f>
        <v>0</v>
      </c>
      <c r="K72" s="48">
        <f t="shared" si="3"/>
        <v>0</v>
      </c>
      <c r="M72" s="133">
        <f t="shared" si="4"/>
        <v>0</v>
      </c>
    </row>
    <row r="73" spans="1:13">
      <c r="A73" s="21">
        <f t="shared" si="5"/>
        <v>69</v>
      </c>
      <c r="B73" s="43">
        <f>IFERROR(INDEX(入力!$L$9:$L$10004,MATCH(A73,入力!$M$9:$M$10004,0),1),0)</f>
        <v>0</v>
      </c>
      <c r="C73" s="44">
        <f>IFERROR(INDEX(入力!$B$9:$B$10004,MATCH($A73,入力!$M$9:$M$10004,0),1),0)</f>
        <v>0</v>
      </c>
      <c r="D73" s="45">
        <f>IFERROR(INDEX(入力!$P$9:$P$10004,MATCH($A73,入力!$M$9:$M$10004,0),1),0)</f>
        <v>0</v>
      </c>
      <c r="E73" s="45">
        <f>IFERROR(INDEX(入力!$N$9:$N$10004,MATCH($A73,入力!$M$9:$M$10004,0),1),0)</f>
        <v>0</v>
      </c>
      <c r="F73" s="45">
        <f>IFERROR(INDEX(入力!$O$9:$O$10004,MATCH($A73,入力!$M$9:$M$10004,0),1),0)</f>
        <v>0</v>
      </c>
      <c r="G73" s="46">
        <f>IFERROR(INDEX(入力!$D$9:$D$10004,MATCH($A73,入力!$M$9:$M$10004,0),1),0)*-1</f>
        <v>0</v>
      </c>
      <c r="H73" s="41">
        <f>IFERROR(INDEX(入力!$B$9:$B$10004,MATCH($A73,入力!$F$9:$F$10004,0),1),0)</f>
        <v>0</v>
      </c>
      <c r="I73" s="42">
        <f>IFERROR(INDEX(入力!$I$9:$I$10004,MATCH($A73,入力!$F$9:$F$10004,0),1),0)</f>
        <v>0</v>
      </c>
      <c r="J73" s="47">
        <f>IFERROR(INDEX(入力!$D$9:$D$10004,MATCH($A73,入力!$F$9:$F$10004,0),1),0)</f>
        <v>0</v>
      </c>
      <c r="K73" s="48">
        <f t="shared" si="3"/>
        <v>0</v>
      </c>
      <c r="M73" s="133">
        <f t="shared" si="4"/>
        <v>0</v>
      </c>
    </row>
    <row r="74" spans="1:13">
      <c r="A74" s="21">
        <f t="shared" si="5"/>
        <v>70</v>
      </c>
      <c r="B74" s="43">
        <f>IFERROR(INDEX(入力!$L$9:$L$10004,MATCH(A74,入力!$M$9:$M$10004,0),1),0)</f>
        <v>0</v>
      </c>
      <c r="C74" s="44">
        <f>IFERROR(INDEX(入力!$B$9:$B$10004,MATCH($A74,入力!$M$9:$M$10004,0),1),0)</f>
        <v>0</v>
      </c>
      <c r="D74" s="45">
        <f>IFERROR(INDEX(入力!$P$9:$P$10004,MATCH($A74,入力!$M$9:$M$10004,0),1),0)</f>
        <v>0</v>
      </c>
      <c r="E74" s="45">
        <f>IFERROR(INDEX(入力!$N$9:$N$10004,MATCH($A74,入力!$M$9:$M$10004,0),1),0)</f>
        <v>0</v>
      </c>
      <c r="F74" s="45">
        <f>IFERROR(INDEX(入力!$O$9:$O$10004,MATCH($A74,入力!$M$9:$M$10004,0),1),0)</f>
        <v>0</v>
      </c>
      <c r="G74" s="46">
        <f>IFERROR(INDEX(入力!$D$9:$D$10004,MATCH($A74,入力!$M$9:$M$10004,0),1),0)*-1</f>
        <v>0</v>
      </c>
      <c r="H74" s="41">
        <f>IFERROR(INDEX(入力!$B$9:$B$10004,MATCH($A74,入力!$F$9:$F$10004,0),1),0)</f>
        <v>0</v>
      </c>
      <c r="I74" s="42">
        <f>IFERROR(INDEX(入力!$I$9:$I$10004,MATCH($A74,入力!$F$9:$F$10004,0),1),0)</f>
        <v>0</v>
      </c>
      <c r="J74" s="47">
        <f>IFERROR(INDEX(入力!$D$9:$D$10004,MATCH($A74,入力!$F$9:$F$10004,0),1),0)</f>
        <v>0</v>
      </c>
      <c r="K74" s="48">
        <f t="shared" si="3"/>
        <v>0</v>
      </c>
      <c r="M74" s="133">
        <f t="shared" si="4"/>
        <v>0</v>
      </c>
    </row>
    <row r="75" spans="1:13">
      <c r="A75" s="21">
        <f t="shared" si="5"/>
        <v>71</v>
      </c>
      <c r="B75" s="43">
        <f>IFERROR(INDEX(入力!$L$9:$L$10004,MATCH(A75,入力!$M$9:$M$10004,0),1),0)</f>
        <v>0</v>
      </c>
      <c r="C75" s="44">
        <f>IFERROR(INDEX(入力!$B$9:$B$10004,MATCH($A75,入力!$M$9:$M$10004,0),1),0)</f>
        <v>0</v>
      </c>
      <c r="D75" s="45">
        <f>IFERROR(INDEX(入力!$P$9:$P$10004,MATCH($A75,入力!$M$9:$M$10004,0),1),0)</f>
        <v>0</v>
      </c>
      <c r="E75" s="45">
        <f>IFERROR(INDEX(入力!$N$9:$N$10004,MATCH($A75,入力!$M$9:$M$10004,0),1),0)</f>
        <v>0</v>
      </c>
      <c r="F75" s="45">
        <f>IFERROR(INDEX(入力!$O$9:$O$10004,MATCH($A75,入力!$M$9:$M$10004,0),1),0)</f>
        <v>0</v>
      </c>
      <c r="G75" s="46">
        <f>IFERROR(INDEX(入力!$D$9:$D$10004,MATCH($A75,入力!$M$9:$M$10004,0),1),0)*-1</f>
        <v>0</v>
      </c>
      <c r="H75" s="41">
        <f>IFERROR(INDEX(入力!$B$9:$B$10004,MATCH($A75,入力!$F$9:$F$10004,0),1),0)</f>
        <v>0</v>
      </c>
      <c r="I75" s="42">
        <f>IFERROR(INDEX(入力!$I$9:$I$10004,MATCH($A75,入力!$F$9:$F$10004,0),1),0)</f>
        <v>0</v>
      </c>
      <c r="J75" s="47">
        <f>IFERROR(INDEX(入力!$D$9:$D$10004,MATCH($A75,入力!$F$9:$F$10004,0),1),0)</f>
        <v>0</v>
      </c>
      <c r="K75" s="48">
        <f t="shared" si="3"/>
        <v>0</v>
      </c>
      <c r="M75" s="133">
        <f t="shared" si="4"/>
        <v>0</v>
      </c>
    </row>
    <row r="76" spans="1:13">
      <c r="A76" s="21">
        <f t="shared" si="5"/>
        <v>72</v>
      </c>
      <c r="B76" s="43">
        <f>IFERROR(INDEX(入力!$L$9:$L$10004,MATCH(A76,入力!$M$9:$M$10004,0),1),0)</f>
        <v>0</v>
      </c>
      <c r="C76" s="44">
        <f>IFERROR(INDEX(入力!$B$9:$B$10004,MATCH($A76,入力!$M$9:$M$10004,0),1),0)</f>
        <v>0</v>
      </c>
      <c r="D76" s="45">
        <f>IFERROR(INDEX(入力!$P$9:$P$10004,MATCH($A76,入力!$M$9:$M$10004,0),1),0)</f>
        <v>0</v>
      </c>
      <c r="E76" s="45">
        <f>IFERROR(INDEX(入力!$N$9:$N$10004,MATCH($A76,入力!$M$9:$M$10004,0),1),0)</f>
        <v>0</v>
      </c>
      <c r="F76" s="45">
        <f>IFERROR(INDEX(入力!$O$9:$O$10004,MATCH($A76,入力!$M$9:$M$10004,0),1),0)</f>
        <v>0</v>
      </c>
      <c r="G76" s="46">
        <f>IFERROR(INDEX(入力!$D$9:$D$10004,MATCH($A76,入力!$M$9:$M$10004,0),1),0)*-1</f>
        <v>0</v>
      </c>
      <c r="H76" s="41">
        <f>IFERROR(INDEX(入力!$B$9:$B$10004,MATCH($A76,入力!$F$9:$F$10004,0),1),0)</f>
        <v>0</v>
      </c>
      <c r="I76" s="42">
        <f>IFERROR(INDEX(入力!$I$9:$I$10004,MATCH($A76,入力!$F$9:$F$10004,0),1),0)</f>
        <v>0</v>
      </c>
      <c r="J76" s="47">
        <f>IFERROR(INDEX(入力!$D$9:$D$10004,MATCH($A76,入力!$F$9:$F$10004,0),1),0)</f>
        <v>0</v>
      </c>
      <c r="K76" s="48">
        <f t="shared" si="3"/>
        <v>0</v>
      </c>
      <c r="M76" s="133">
        <f t="shared" si="4"/>
        <v>0</v>
      </c>
    </row>
    <row r="77" spans="1:13">
      <c r="A77" s="21">
        <f t="shared" si="5"/>
        <v>73</v>
      </c>
      <c r="B77" s="43">
        <f>IFERROR(INDEX(入力!$L$9:$L$10004,MATCH(A77,入力!$M$9:$M$10004,0),1),0)</f>
        <v>0</v>
      </c>
      <c r="C77" s="44">
        <f>IFERROR(INDEX(入力!$B$9:$B$10004,MATCH($A77,入力!$M$9:$M$10004,0),1),0)</f>
        <v>0</v>
      </c>
      <c r="D77" s="45">
        <f>IFERROR(INDEX(入力!$P$9:$P$10004,MATCH($A77,入力!$M$9:$M$10004,0),1),0)</f>
        <v>0</v>
      </c>
      <c r="E77" s="45">
        <f>IFERROR(INDEX(入力!$N$9:$N$10004,MATCH($A77,入力!$M$9:$M$10004,0),1),0)</f>
        <v>0</v>
      </c>
      <c r="F77" s="45">
        <f>IFERROR(INDEX(入力!$O$9:$O$10004,MATCH($A77,入力!$M$9:$M$10004,0),1),0)</f>
        <v>0</v>
      </c>
      <c r="G77" s="46">
        <f>IFERROR(INDEX(入力!$D$9:$D$10004,MATCH($A77,入力!$M$9:$M$10004,0),1),0)*-1</f>
        <v>0</v>
      </c>
      <c r="H77" s="41">
        <f>IFERROR(INDEX(入力!$B$9:$B$10004,MATCH($A77,入力!$F$9:$F$10004,0),1),0)</f>
        <v>0</v>
      </c>
      <c r="I77" s="42">
        <f>IFERROR(INDEX(入力!$I$9:$I$10004,MATCH($A77,入力!$F$9:$F$10004,0),1),0)</f>
        <v>0</v>
      </c>
      <c r="J77" s="47">
        <f>IFERROR(INDEX(入力!$D$9:$D$10004,MATCH($A77,入力!$F$9:$F$10004,0),1),0)</f>
        <v>0</v>
      </c>
      <c r="K77" s="48">
        <f t="shared" si="3"/>
        <v>0</v>
      </c>
      <c r="M77" s="133">
        <f t="shared" si="4"/>
        <v>0</v>
      </c>
    </row>
    <row r="78" spans="1:13">
      <c r="A78" s="21">
        <f t="shared" si="5"/>
        <v>74</v>
      </c>
      <c r="B78" s="43">
        <f>IFERROR(INDEX(入力!$L$9:$L$10004,MATCH(A78,入力!$M$9:$M$10004,0),1),0)</f>
        <v>0</v>
      </c>
      <c r="C78" s="44">
        <f>IFERROR(INDEX(入力!$B$9:$B$10004,MATCH($A78,入力!$M$9:$M$10004,0),1),0)</f>
        <v>0</v>
      </c>
      <c r="D78" s="45">
        <f>IFERROR(INDEX(入力!$P$9:$P$10004,MATCH($A78,入力!$M$9:$M$10004,0),1),0)</f>
        <v>0</v>
      </c>
      <c r="E78" s="45">
        <f>IFERROR(INDEX(入力!$N$9:$N$10004,MATCH($A78,入力!$M$9:$M$10004,0),1),0)</f>
        <v>0</v>
      </c>
      <c r="F78" s="45">
        <f>IFERROR(INDEX(入力!$O$9:$O$10004,MATCH($A78,入力!$M$9:$M$10004,0),1),0)</f>
        <v>0</v>
      </c>
      <c r="G78" s="46">
        <f>IFERROR(INDEX(入力!$D$9:$D$10004,MATCH($A78,入力!$M$9:$M$10004,0),1),0)*-1</f>
        <v>0</v>
      </c>
      <c r="H78" s="41">
        <f>IFERROR(INDEX(入力!$B$9:$B$10004,MATCH($A78,入力!$F$9:$F$10004,0),1),0)</f>
        <v>0</v>
      </c>
      <c r="I78" s="42">
        <f>IFERROR(INDEX(入力!$I$9:$I$10004,MATCH($A78,入力!$F$9:$F$10004,0),1),0)</f>
        <v>0</v>
      </c>
      <c r="J78" s="47">
        <f>IFERROR(INDEX(入力!$D$9:$D$10004,MATCH($A78,入力!$F$9:$F$10004,0),1),0)</f>
        <v>0</v>
      </c>
      <c r="K78" s="48">
        <f t="shared" si="3"/>
        <v>0</v>
      </c>
      <c r="M78" s="133">
        <f t="shared" si="4"/>
        <v>0</v>
      </c>
    </row>
    <row r="79" spans="1:13">
      <c r="A79" s="21">
        <f t="shared" si="5"/>
        <v>75</v>
      </c>
      <c r="B79" s="43">
        <f>IFERROR(INDEX(入力!$L$9:$L$10004,MATCH(A79,入力!$M$9:$M$10004,0),1),0)</f>
        <v>0</v>
      </c>
      <c r="C79" s="44">
        <f>IFERROR(INDEX(入力!$B$9:$B$10004,MATCH($A79,入力!$M$9:$M$10004,0),1),0)</f>
        <v>0</v>
      </c>
      <c r="D79" s="45">
        <f>IFERROR(INDEX(入力!$P$9:$P$10004,MATCH($A79,入力!$M$9:$M$10004,0),1),0)</f>
        <v>0</v>
      </c>
      <c r="E79" s="45">
        <f>IFERROR(INDEX(入力!$N$9:$N$10004,MATCH($A79,入力!$M$9:$M$10004,0),1),0)</f>
        <v>0</v>
      </c>
      <c r="F79" s="45">
        <f>IFERROR(INDEX(入力!$O$9:$O$10004,MATCH($A79,入力!$M$9:$M$10004,0),1),0)</f>
        <v>0</v>
      </c>
      <c r="G79" s="46">
        <f>IFERROR(INDEX(入力!$D$9:$D$10004,MATCH($A79,入力!$M$9:$M$10004,0),1),0)*-1</f>
        <v>0</v>
      </c>
      <c r="H79" s="41">
        <f>IFERROR(INDEX(入力!$B$9:$B$10004,MATCH($A79,入力!$F$9:$F$10004,0),1),0)</f>
        <v>0</v>
      </c>
      <c r="I79" s="42">
        <f>IFERROR(INDEX(入力!$I$9:$I$10004,MATCH($A79,入力!$F$9:$F$10004,0),1),0)</f>
        <v>0</v>
      </c>
      <c r="J79" s="47">
        <f>IFERROR(INDEX(入力!$D$9:$D$10004,MATCH($A79,入力!$F$9:$F$10004,0),1),0)</f>
        <v>0</v>
      </c>
      <c r="K79" s="48">
        <f t="shared" ref="K79:K116" si="6">IF(J79=0,0,J79-G79)</f>
        <v>0</v>
      </c>
      <c r="M79" s="133">
        <f t="shared" si="4"/>
        <v>0</v>
      </c>
    </row>
    <row r="80" spans="1:13">
      <c r="A80" s="21">
        <f t="shared" si="5"/>
        <v>76</v>
      </c>
      <c r="B80" s="43">
        <f>IFERROR(INDEX(入力!$L$9:$L$10004,MATCH(A80,入力!$M$9:$M$10004,0),1),0)</f>
        <v>0</v>
      </c>
      <c r="C80" s="44">
        <f>IFERROR(INDEX(入力!$B$9:$B$10004,MATCH($A80,入力!$M$9:$M$10004,0),1),0)</f>
        <v>0</v>
      </c>
      <c r="D80" s="45">
        <f>IFERROR(INDEX(入力!$P$9:$P$10004,MATCH($A80,入力!$M$9:$M$10004,0),1),0)</f>
        <v>0</v>
      </c>
      <c r="E80" s="45">
        <f>IFERROR(INDEX(入力!$N$9:$N$10004,MATCH($A80,入力!$M$9:$M$10004,0),1),0)</f>
        <v>0</v>
      </c>
      <c r="F80" s="45">
        <f>IFERROR(INDEX(入力!$O$9:$O$10004,MATCH($A80,入力!$M$9:$M$10004,0),1),0)</f>
        <v>0</v>
      </c>
      <c r="G80" s="46">
        <f>IFERROR(INDEX(入力!$D$9:$D$10004,MATCH($A80,入力!$M$9:$M$10004,0),1),0)*-1</f>
        <v>0</v>
      </c>
      <c r="H80" s="41">
        <f>IFERROR(INDEX(入力!$B$9:$B$10004,MATCH($A80,入力!$F$9:$F$10004,0),1),0)</f>
        <v>0</v>
      </c>
      <c r="I80" s="42">
        <f>IFERROR(INDEX(入力!$I$9:$I$10004,MATCH($A80,入力!$F$9:$F$10004,0),1),0)</f>
        <v>0</v>
      </c>
      <c r="J80" s="47">
        <f>IFERROR(INDEX(入力!$D$9:$D$10004,MATCH($A80,入力!$F$9:$F$10004,0),1),0)</f>
        <v>0</v>
      </c>
      <c r="K80" s="48">
        <f t="shared" si="6"/>
        <v>0</v>
      </c>
      <c r="M80" s="133">
        <f t="shared" si="4"/>
        <v>0</v>
      </c>
    </row>
    <row r="81" spans="1:13">
      <c r="A81" s="21">
        <f t="shared" si="5"/>
        <v>77</v>
      </c>
      <c r="B81" s="43">
        <f>IFERROR(INDEX(入力!$L$9:$L$10004,MATCH(A81,入力!$M$9:$M$10004,0),1),0)</f>
        <v>0</v>
      </c>
      <c r="C81" s="44">
        <f>IFERROR(INDEX(入力!$B$9:$B$10004,MATCH($A81,入力!$M$9:$M$10004,0),1),0)</f>
        <v>0</v>
      </c>
      <c r="D81" s="45">
        <f>IFERROR(INDEX(入力!$P$9:$P$10004,MATCH($A81,入力!$M$9:$M$10004,0),1),0)</f>
        <v>0</v>
      </c>
      <c r="E81" s="45">
        <f>IFERROR(INDEX(入力!$N$9:$N$10004,MATCH($A81,入力!$M$9:$M$10004,0),1),0)</f>
        <v>0</v>
      </c>
      <c r="F81" s="45">
        <f>IFERROR(INDEX(入力!$O$9:$O$10004,MATCH($A81,入力!$M$9:$M$10004,0),1),0)</f>
        <v>0</v>
      </c>
      <c r="G81" s="46">
        <f>IFERROR(INDEX(入力!$D$9:$D$10004,MATCH($A81,入力!$M$9:$M$10004,0),1),0)*-1</f>
        <v>0</v>
      </c>
      <c r="H81" s="41">
        <f>IFERROR(INDEX(入力!$B$9:$B$10004,MATCH($A81,入力!$F$9:$F$10004,0),1),0)</f>
        <v>0</v>
      </c>
      <c r="I81" s="42">
        <f>IFERROR(INDEX(入力!$I$9:$I$10004,MATCH($A81,入力!$F$9:$F$10004,0),1),0)</f>
        <v>0</v>
      </c>
      <c r="J81" s="47">
        <f>IFERROR(INDEX(入力!$D$9:$D$10004,MATCH($A81,入力!$F$9:$F$10004,0),1),0)</f>
        <v>0</v>
      </c>
      <c r="K81" s="48">
        <f t="shared" si="6"/>
        <v>0</v>
      </c>
      <c r="M81" s="133">
        <f t="shared" si="4"/>
        <v>0</v>
      </c>
    </row>
    <row r="82" spans="1:13">
      <c r="A82" s="21">
        <f t="shared" si="5"/>
        <v>78</v>
      </c>
      <c r="B82" s="43">
        <f>IFERROR(INDEX(入力!$L$9:$L$10004,MATCH(A82,入力!$M$9:$M$10004,0),1),0)</f>
        <v>0</v>
      </c>
      <c r="C82" s="44">
        <f>IFERROR(INDEX(入力!$B$9:$B$10004,MATCH($A82,入力!$M$9:$M$10004,0),1),0)</f>
        <v>0</v>
      </c>
      <c r="D82" s="45">
        <f>IFERROR(INDEX(入力!$P$9:$P$10004,MATCH($A82,入力!$M$9:$M$10004,0),1),0)</f>
        <v>0</v>
      </c>
      <c r="E82" s="45">
        <f>IFERROR(INDEX(入力!$N$9:$N$10004,MATCH($A82,入力!$M$9:$M$10004,0),1),0)</f>
        <v>0</v>
      </c>
      <c r="F82" s="45">
        <f>IFERROR(INDEX(入力!$O$9:$O$10004,MATCH($A82,入力!$M$9:$M$10004,0),1),0)</f>
        <v>0</v>
      </c>
      <c r="G82" s="46">
        <f>IFERROR(INDEX(入力!$D$9:$D$10004,MATCH($A82,入力!$M$9:$M$10004,0),1),0)*-1</f>
        <v>0</v>
      </c>
      <c r="H82" s="41">
        <f>IFERROR(INDEX(入力!$B$9:$B$10004,MATCH($A82,入力!$F$9:$F$10004,0),1),0)</f>
        <v>0</v>
      </c>
      <c r="I82" s="42">
        <f>IFERROR(INDEX(入力!$I$9:$I$10004,MATCH($A82,入力!$F$9:$F$10004,0),1),0)</f>
        <v>0</v>
      </c>
      <c r="J82" s="47">
        <f>IFERROR(INDEX(入力!$D$9:$D$10004,MATCH($A82,入力!$F$9:$F$10004,0),1),0)</f>
        <v>0</v>
      </c>
      <c r="K82" s="48">
        <f t="shared" si="6"/>
        <v>0</v>
      </c>
      <c r="M82" s="133">
        <f t="shared" si="4"/>
        <v>0</v>
      </c>
    </row>
    <row r="83" spans="1:13">
      <c r="A83" s="21">
        <f t="shared" si="5"/>
        <v>79</v>
      </c>
      <c r="B83" s="43">
        <f>IFERROR(INDEX(入力!$L$9:$L$10004,MATCH(A83,入力!$M$9:$M$10004,0),1),0)</f>
        <v>0</v>
      </c>
      <c r="C83" s="44">
        <f>IFERROR(INDEX(入力!$B$9:$B$10004,MATCH($A83,入力!$M$9:$M$10004,0),1),0)</f>
        <v>0</v>
      </c>
      <c r="D83" s="45">
        <f>IFERROR(INDEX(入力!$P$9:$P$10004,MATCH($A83,入力!$M$9:$M$10004,0),1),0)</f>
        <v>0</v>
      </c>
      <c r="E83" s="45">
        <f>IFERROR(INDEX(入力!$N$9:$N$10004,MATCH($A83,入力!$M$9:$M$10004,0),1),0)</f>
        <v>0</v>
      </c>
      <c r="F83" s="45">
        <f>IFERROR(INDEX(入力!$O$9:$O$10004,MATCH($A83,入力!$M$9:$M$10004,0),1),0)</f>
        <v>0</v>
      </c>
      <c r="G83" s="46">
        <f>IFERROR(INDEX(入力!$D$9:$D$10004,MATCH($A83,入力!$M$9:$M$10004,0),1),0)*-1</f>
        <v>0</v>
      </c>
      <c r="H83" s="41">
        <f>IFERROR(INDEX(入力!$B$9:$B$10004,MATCH($A83,入力!$F$9:$F$10004,0),1),0)</f>
        <v>0</v>
      </c>
      <c r="I83" s="42">
        <f>IFERROR(INDEX(入力!$I$9:$I$10004,MATCH($A83,入力!$F$9:$F$10004,0),1),0)</f>
        <v>0</v>
      </c>
      <c r="J83" s="47">
        <f>IFERROR(INDEX(入力!$D$9:$D$10004,MATCH($A83,入力!$F$9:$F$10004,0),1),0)</f>
        <v>0</v>
      </c>
      <c r="K83" s="48">
        <f t="shared" si="6"/>
        <v>0</v>
      </c>
      <c r="M83" s="133">
        <f t="shared" si="4"/>
        <v>0</v>
      </c>
    </row>
    <row r="84" spans="1:13">
      <c r="A84" s="21">
        <f t="shared" si="5"/>
        <v>80</v>
      </c>
      <c r="B84" s="43">
        <f>IFERROR(INDEX(入力!$L$9:$L$10004,MATCH(A84,入力!$M$9:$M$10004,0),1),0)</f>
        <v>0</v>
      </c>
      <c r="C84" s="44">
        <f>IFERROR(INDEX(入力!$B$9:$B$10004,MATCH($A84,入力!$M$9:$M$10004,0),1),0)</f>
        <v>0</v>
      </c>
      <c r="D84" s="45">
        <f>IFERROR(INDEX(入力!$P$9:$P$10004,MATCH($A84,入力!$M$9:$M$10004,0),1),0)</f>
        <v>0</v>
      </c>
      <c r="E84" s="45">
        <f>IFERROR(INDEX(入力!$N$9:$N$10004,MATCH($A84,入力!$M$9:$M$10004,0),1),0)</f>
        <v>0</v>
      </c>
      <c r="F84" s="45">
        <f>IFERROR(INDEX(入力!$O$9:$O$10004,MATCH($A84,入力!$M$9:$M$10004,0),1),0)</f>
        <v>0</v>
      </c>
      <c r="G84" s="46">
        <f>IFERROR(INDEX(入力!$D$9:$D$10004,MATCH($A84,入力!$M$9:$M$10004,0),1),0)*-1</f>
        <v>0</v>
      </c>
      <c r="H84" s="41">
        <f>IFERROR(INDEX(入力!$B$9:$B$10004,MATCH($A84,入力!$F$9:$F$10004,0),1),0)</f>
        <v>0</v>
      </c>
      <c r="I84" s="42">
        <f>IFERROR(INDEX(入力!$I$9:$I$10004,MATCH($A84,入力!$F$9:$F$10004,0),1),0)</f>
        <v>0</v>
      </c>
      <c r="J84" s="47">
        <f>IFERROR(INDEX(入力!$D$9:$D$10004,MATCH($A84,入力!$F$9:$F$10004,0),1),0)</f>
        <v>0</v>
      </c>
      <c r="K84" s="48">
        <f t="shared" si="6"/>
        <v>0</v>
      </c>
      <c r="M84" s="133">
        <f t="shared" si="4"/>
        <v>0</v>
      </c>
    </row>
    <row r="85" spans="1:13">
      <c r="A85" s="21">
        <f t="shared" si="5"/>
        <v>81</v>
      </c>
      <c r="B85" s="43">
        <f>IFERROR(INDEX(入力!$L$9:$L$10004,MATCH(A85,入力!$M$9:$M$10004,0),1),0)</f>
        <v>0</v>
      </c>
      <c r="C85" s="44">
        <f>IFERROR(INDEX(入力!$B$9:$B$10004,MATCH($A85,入力!$M$9:$M$10004,0),1),0)</f>
        <v>0</v>
      </c>
      <c r="D85" s="45">
        <f>IFERROR(INDEX(入力!$P$9:$P$10004,MATCH($A85,入力!$M$9:$M$10004,0),1),0)</f>
        <v>0</v>
      </c>
      <c r="E85" s="45">
        <f>IFERROR(INDEX(入力!$N$9:$N$10004,MATCH($A85,入力!$M$9:$M$10004,0),1),0)</f>
        <v>0</v>
      </c>
      <c r="F85" s="45">
        <f>IFERROR(INDEX(入力!$O$9:$O$10004,MATCH($A85,入力!$M$9:$M$10004,0),1),0)</f>
        <v>0</v>
      </c>
      <c r="G85" s="46">
        <f>IFERROR(INDEX(入力!$D$9:$D$10004,MATCH($A85,入力!$M$9:$M$10004,0),1),0)*-1</f>
        <v>0</v>
      </c>
      <c r="H85" s="41">
        <f>IFERROR(INDEX(入力!$B$9:$B$10004,MATCH($A85,入力!$F$9:$F$10004,0),1),0)</f>
        <v>0</v>
      </c>
      <c r="I85" s="42">
        <f>IFERROR(INDEX(入力!$I$9:$I$10004,MATCH($A85,入力!$F$9:$F$10004,0),1),0)</f>
        <v>0</v>
      </c>
      <c r="J85" s="47">
        <f>IFERROR(INDEX(入力!$D$9:$D$10004,MATCH($A85,入力!$F$9:$F$10004,0),1),0)</f>
        <v>0</v>
      </c>
      <c r="K85" s="48">
        <f t="shared" si="6"/>
        <v>0</v>
      </c>
      <c r="M85" s="133">
        <f t="shared" si="4"/>
        <v>0</v>
      </c>
    </row>
    <row r="86" spans="1:13">
      <c r="A86" s="21">
        <f t="shared" si="5"/>
        <v>82</v>
      </c>
      <c r="B86" s="43">
        <f>IFERROR(INDEX(入力!$L$9:$L$10004,MATCH(A86,入力!$M$9:$M$10004,0),1),0)</f>
        <v>0</v>
      </c>
      <c r="C86" s="44">
        <f>IFERROR(INDEX(入力!$B$9:$B$10004,MATCH($A86,入力!$M$9:$M$10004,0),1),0)</f>
        <v>0</v>
      </c>
      <c r="D86" s="45">
        <f>IFERROR(INDEX(入力!$P$9:$P$10004,MATCH($A86,入力!$M$9:$M$10004,0),1),0)</f>
        <v>0</v>
      </c>
      <c r="E86" s="45">
        <f>IFERROR(INDEX(入力!$N$9:$N$10004,MATCH($A86,入力!$M$9:$M$10004,0),1),0)</f>
        <v>0</v>
      </c>
      <c r="F86" s="45">
        <f>IFERROR(INDEX(入力!$O$9:$O$10004,MATCH($A86,入力!$M$9:$M$10004,0),1),0)</f>
        <v>0</v>
      </c>
      <c r="G86" s="46">
        <f>IFERROR(INDEX(入力!$D$9:$D$10004,MATCH($A86,入力!$M$9:$M$10004,0),1),0)*-1</f>
        <v>0</v>
      </c>
      <c r="H86" s="41">
        <f>IFERROR(INDEX(入力!$B$9:$B$10004,MATCH($A86,入力!$F$9:$F$10004,0),1),0)</f>
        <v>0</v>
      </c>
      <c r="I86" s="42">
        <f>IFERROR(INDEX(入力!$I$9:$I$10004,MATCH($A86,入力!$F$9:$F$10004,0),1),0)</f>
        <v>0</v>
      </c>
      <c r="J86" s="47">
        <f>IFERROR(INDEX(入力!$D$9:$D$10004,MATCH($A86,入力!$F$9:$F$10004,0),1),0)</f>
        <v>0</v>
      </c>
      <c r="K86" s="48">
        <f t="shared" si="6"/>
        <v>0</v>
      </c>
      <c r="M86" s="133">
        <f t="shared" si="4"/>
        <v>0</v>
      </c>
    </row>
    <row r="87" spans="1:13">
      <c r="A87" s="21">
        <f t="shared" si="5"/>
        <v>83</v>
      </c>
      <c r="B87" s="43">
        <f>IFERROR(INDEX(入力!$L$9:$L$10004,MATCH(A87,入力!$M$9:$M$10004,0),1),0)</f>
        <v>0</v>
      </c>
      <c r="C87" s="44">
        <f>IFERROR(INDEX(入力!$B$9:$B$10004,MATCH($A87,入力!$M$9:$M$10004,0),1),0)</f>
        <v>0</v>
      </c>
      <c r="D87" s="45">
        <f>IFERROR(INDEX(入力!$P$9:$P$10004,MATCH($A87,入力!$M$9:$M$10004,0),1),0)</f>
        <v>0</v>
      </c>
      <c r="E87" s="45">
        <f>IFERROR(INDEX(入力!$N$9:$N$10004,MATCH($A87,入力!$M$9:$M$10004,0),1),0)</f>
        <v>0</v>
      </c>
      <c r="F87" s="45">
        <f>IFERROR(INDEX(入力!$O$9:$O$10004,MATCH($A87,入力!$M$9:$M$10004,0),1),0)</f>
        <v>0</v>
      </c>
      <c r="G87" s="46">
        <f>IFERROR(INDEX(入力!$D$9:$D$10004,MATCH($A87,入力!$M$9:$M$10004,0),1),0)*-1</f>
        <v>0</v>
      </c>
      <c r="H87" s="41">
        <f>IFERROR(INDEX(入力!$B$9:$B$10004,MATCH($A87,入力!$F$9:$F$10004,0),1),0)</f>
        <v>0</v>
      </c>
      <c r="I87" s="42">
        <f>IFERROR(INDEX(入力!$I$9:$I$10004,MATCH($A87,入力!$F$9:$F$10004,0),1),0)</f>
        <v>0</v>
      </c>
      <c r="J87" s="47">
        <f>IFERROR(INDEX(入力!$D$9:$D$10004,MATCH($A87,入力!$F$9:$F$10004,0),1),0)</f>
        <v>0</v>
      </c>
      <c r="K87" s="48">
        <f t="shared" si="6"/>
        <v>0</v>
      </c>
      <c r="M87" s="133">
        <f t="shared" si="4"/>
        <v>0</v>
      </c>
    </row>
    <row r="88" spans="1:13">
      <c r="A88" s="21">
        <f t="shared" si="5"/>
        <v>84</v>
      </c>
      <c r="B88" s="43">
        <f>IFERROR(INDEX(入力!$L$9:$L$10004,MATCH(A88,入力!$M$9:$M$10004,0),1),0)</f>
        <v>0</v>
      </c>
      <c r="C88" s="44">
        <f>IFERROR(INDEX(入力!$B$9:$B$10004,MATCH($A88,入力!$M$9:$M$10004,0),1),0)</f>
        <v>0</v>
      </c>
      <c r="D88" s="45">
        <f>IFERROR(INDEX(入力!$P$9:$P$10004,MATCH($A88,入力!$M$9:$M$10004,0),1),0)</f>
        <v>0</v>
      </c>
      <c r="E88" s="45">
        <f>IFERROR(INDEX(入力!$N$9:$N$10004,MATCH($A88,入力!$M$9:$M$10004,0),1),0)</f>
        <v>0</v>
      </c>
      <c r="F88" s="45">
        <f>IFERROR(INDEX(入力!$O$9:$O$10004,MATCH($A88,入力!$M$9:$M$10004,0),1),0)</f>
        <v>0</v>
      </c>
      <c r="G88" s="46">
        <f>IFERROR(INDEX(入力!$D$9:$D$10004,MATCH($A88,入力!$M$9:$M$10004,0),1),0)*-1</f>
        <v>0</v>
      </c>
      <c r="H88" s="41">
        <f>IFERROR(INDEX(入力!$B$9:$B$10004,MATCH($A88,入力!$F$9:$F$10004,0),1),0)</f>
        <v>0</v>
      </c>
      <c r="I88" s="42">
        <f>IFERROR(INDEX(入力!$I$9:$I$10004,MATCH($A88,入力!$F$9:$F$10004,0),1),0)</f>
        <v>0</v>
      </c>
      <c r="J88" s="47">
        <f>IFERROR(INDEX(入力!$D$9:$D$10004,MATCH($A88,入力!$F$9:$F$10004,0),1),0)</f>
        <v>0</v>
      </c>
      <c r="K88" s="48">
        <f t="shared" si="6"/>
        <v>0</v>
      </c>
      <c r="M88" s="133">
        <f t="shared" si="4"/>
        <v>0</v>
      </c>
    </row>
    <row r="89" spans="1:13">
      <c r="A89" s="21">
        <f t="shared" si="5"/>
        <v>85</v>
      </c>
      <c r="B89" s="43">
        <f>IFERROR(INDEX(入力!$L$9:$L$10004,MATCH(A89,入力!$M$9:$M$10004,0),1),0)</f>
        <v>0</v>
      </c>
      <c r="C89" s="44">
        <f>IFERROR(INDEX(入力!$B$9:$B$10004,MATCH($A89,入力!$M$9:$M$10004,0),1),0)</f>
        <v>0</v>
      </c>
      <c r="D89" s="45">
        <f>IFERROR(INDEX(入力!$P$9:$P$10004,MATCH($A89,入力!$M$9:$M$10004,0),1),0)</f>
        <v>0</v>
      </c>
      <c r="E89" s="45">
        <f>IFERROR(INDEX(入力!$N$9:$N$10004,MATCH($A89,入力!$M$9:$M$10004,0),1),0)</f>
        <v>0</v>
      </c>
      <c r="F89" s="45">
        <f>IFERROR(INDEX(入力!$O$9:$O$10004,MATCH($A89,入力!$M$9:$M$10004,0),1),0)</f>
        <v>0</v>
      </c>
      <c r="G89" s="46">
        <f>IFERROR(INDEX(入力!$D$9:$D$10004,MATCH($A89,入力!$M$9:$M$10004,0),1),0)*-1</f>
        <v>0</v>
      </c>
      <c r="H89" s="41">
        <f>IFERROR(INDEX(入力!$B$9:$B$10004,MATCH($A89,入力!$F$9:$F$10004,0),1),0)</f>
        <v>0</v>
      </c>
      <c r="I89" s="42">
        <f>IFERROR(INDEX(入力!$I$9:$I$10004,MATCH($A89,入力!$F$9:$F$10004,0),1),0)</f>
        <v>0</v>
      </c>
      <c r="J89" s="47">
        <f>IFERROR(INDEX(入力!$D$9:$D$10004,MATCH($A89,入力!$F$9:$F$10004,0),1),0)</f>
        <v>0</v>
      </c>
      <c r="K89" s="48">
        <f t="shared" si="6"/>
        <v>0</v>
      </c>
      <c r="M89" s="133">
        <f t="shared" si="4"/>
        <v>0</v>
      </c>
    </row>
    <row r="90" spans="1:13">
      <c r="A90" s="21">
        <f t="shared" si="5"/>
        <v>86</v>
      </c>
      <c r="B90" s="43">
        <f>IFERROR(INDEX(入力!$L$9:$L$10004,MATCH(A90,入力!$M$9:$M$10004,0),1),0)</f>
        <v>0</v>
      </c>
      <c r="C90" s="44">
        <f>IFERROR(INDEX(入力!$B$9:$B$10004,MATCH($A90,入力!$M$9:$M$10004,0),1),0)</f>
        <v>0</v>
      </c>
      <c r="D90" s="45">
        <f>IFERROR(INDEX(入力!$P$9:$P$10004,MATCH($A90,入力!$M$9:$M$10004,0),1),0)</f>
        <v>0</v>
      </c>
      <c r="E90" s="45">
        <f>IFERROR(INDEX(入力!$N$9:$N$10004,MATCH($A90,入力!$M$9:$M$10004,0),1),0)</f>
        <v>0</v>
      </c>
      <c r="F90" s="45">
        <f>IFERROR(INDEX(入力!$O$9:$O$10004,MATCH($A90,入力!$M$9:$M$10004,0),1),0)</f>
        <v>0</v>
      </c>
      <c r="G90" s="46">
        <f>IFERROR(INDEX(入力!$D$9:$D$10004,MATCH($A90,入力!$M$9:$M$10004,0),1),0)*-1</f>
        <v>0</v>
      </c>
      <c r="H90" s="41">
        <f>IFERROR(INDEX(入力!$B$9:$B$10004,MATCH($A90,入力!$F$9:$F$10004,0),1),0)</f>
        <v>0</v>
      </c>
      <c r="I90" s="42">
        <f>IFERROR(INDEX(入力!$I$9:$I$10004,MATCH($A90,入力!$F$9:$F$10004,0),1),0)</f>
        <v>0</v>
      </c>
      <c r="J90" s="47">
        <f>IFERROR(INDEX(入力!$D$9:$D$10004,MATCH($A90,入力!$F$9:$F$10004,0),1),0)</f>
        <v>0</v>
      </c>
      <c r="K90" s="48">
        <f t="shared" si="6"/>
        <v>0</v>
      </c>
      <c r="M90" s="133">
        <f t="shared" si="4"/>
        <v>0</v>
      </c>
    </row>
    <row r="91" spans="1:13">
      <c r="A91" s="21">
        <f t="shared" si="5"/>
        <v>87</v>
      </c>
      <c r="B91" s="43">
        <f>IFERROR(INDEX(入力!$L$9:$L$10004,MATCH(A91,入力!$M$9:$M$10004,0),1),0)</f>
        <v>0</v>
      </c>
      <c r="C91" s="44">
        <f>IFERROR(INDEX(入力!$B$9:$B$10004,MATCH($A91,入力!$M$9:$M$10004,0),1),0)</f>
        <v>0</v>
      </c>
      <c r="D91" s="45">
        <f>IFERROR(INDEX(入力!$P$9:$P$10004,MATCH($A91,入力!$M$9:$M$10004,0),1),0)</f>
        <v>0</v>
      </c>
      <c r="E91" s="45">
        <f>IFERROR(INDEX(入力!$N$9:$N$10004,MATCH($A91,入力!$M$9:$M$10004,0),1),0)</f>
        <v>0</v>
      </c>
      <c r="F91" s="45">
        <f>IFERROR(INDEX(入力!$O$9:$O$10004,MATCH($A91,入力!$M$9:$M$10004,0),1),0)</f>
        <v>0</v>
      </c>
      <c r="G91" s="46">
        <f>IFERROR(INDEX(入力!$D$9:$D$10004,MATCH($A91,入力!$M$9:$M$10004,0),1),0)*-1</f>
        <v>0</v>
      </c>
      <c r="H91" s="41">
        <f>IFERROR(INDEX(入力!$B$9:$B$10004,MATCH($A91,入力!$F$9:$F$10004,0),1),0)</f>
        <v>0</v>
      </c>
      <c r="I91" s="42">
        <f>IFERROR(INDEX(入力!$I$9:$I$10004,MATCH($A91,入力!$F$9:$F$10004,0),1),0)</f>
        <v>0</v>
      </c>
      <c r="J91" s="47">
        <f>IFERROR(INDEX(入力!$D$9:$D$10004,MATCH($A91,入力!$F$9:$F$10004,0),1),0)</f>
        <v>0</v>
      </c>
      <c r="K91" s="48">
        <f t="shared" si="6"/>
        <v>0</v>
      </c>
      <c r="M91" s="133">
        <f t="shared" si="4"/>
        <v>0</v>
      </c>
    </row>
    <row r="92" spans="1:13">
      <c r="A92" s="21">
        <f t="shared" si="5"/>
        <v>88</v>
      </c>
      <c r="B92" s="43">
        <f>IFERROR(INDEX(入力!$L$9:$L$10004,MATCH(A92,入力!$M$9:$M$10004,0),1),0)</f>
        <v>0</v>
      </c>
      <c r="C92" s="44">
        <f>IFERROR(INDEX(入力!$B$9:$B$10004,MATCH($A92,入力!$M$9:$M$10004,0),1),0)</f>
        <v>0</v>
      </c>
      <c r="D92" s="45">
        <f>IFERROR(INDEX(入力!$P$9:$P$10004,MATCH($A92,入力!$M$9:$M$10004,0),1),0)</f>
        <v>0</v>
      </c>
      <c r="E92" s="45">
        <f>IFERROR(INDEX(入力!$N$9:$N$10004,MATCH($A92,入力!$M$9:$M$10004,0),1),0)</f>
        <v>0</v>
      </c>
      <c r="F92" s="45">
        <f>IFERROR(INDEX(入力!$O$9:$O$10004,MATCH($A92,入力!$M$9:$M$10004,0),1),0)</f>
        <v>0</v>
      </c>
      <c r="G92" s="46">
        <f>IFERROR(INDEX(入力!$D$9:$D$10004,MATCH($A92,入力!$M$9:$M$10004,0),1),0)*-1</f>
        <v>0</v>
      </c>
      <c r="H92" s="41">
        <f>IFERROR(INDEX(入力!$B$9:$B$10004,MATCH($A92,入力!$F$9:$F$10004,0),1),0)</f>
        <v>0</v>
      </c>
      <c r="I92" s="42">
        <f>IFERROR(INDEX(入力!$I$9:$I$10004,MATCH($A92,入力!$F$9:$F$10004,0),1),0)</f>
        <v>0</v>
      </c>
      <c r="J92" s="47">
        <f>IFERROR(INDEX(入力!$D$9:$D$10004,MATCH($A92,入力!$F$9:$F$10004,0),1),0)</f>
        <v>0</v>
      </c>
      <c r="K92" s="48">
        <f t="shared" si="6"/>
        <v>0</v>
      </c>
      <c r="M92" s="133">
        <f t="shared" si="4"/>
        <v>0</v>
      </c>
    </row>
    <row r="93" spans="1:13">
      <c r="A93" s="21">
        <f t="shared" si="5"/>
        <v>89</v>
      </c>
      <c r="B93" s="43">
        <f>IFERROR(INDEX(入力!$L$9:$L$10004,MATCH(A93,入力!$M$9:$M$10004,0),1),0)</f>
        <v>0</v>
      </c>
      <c r="C93" s="44">
        <f>IFERROR(INDEX(入力!$B$9:$B$10004,MATCH($A93,入力!$M$9:$M$10004,0),1),0)</f>
        <v>0</v>
      </c>
      <c r="D93" s="45">
        <f>IFERROR(INDEX(入力!$P$9:$P$10004,MATCH($A93,入力!$M$9:$M$10004,0),1),0)</f>
        <v>0</v>
      </c>
      <c r="E93" s="45">
        <f>IFERROR(INDEX(入力!$N$9:$N$10004,MATCH($A93,入力!$M$9:$M$10004,0),1),0)</f>
        <v>0</v>
      </c>
      <c r="F93" s="45">
        <f>IFERROR(INDEX(入力!$O$9:$O$10004,MATCH($A93,入力!$M$9:$M$10004,0),1),0)</f>
        <v>0</v>
      </c>
      <c r="G93" s="46">
        <f>IFERROR(INDEX(入力!$D$9:$D$10004,MATCH($A93,入力!$M$9:$M$10004,0),1),0)*-1</f>
        <v>0</v>
      </c>
      <c r="H93" s="41">
        <f>IFERROR(INDEX(入力!$B$9:$B$10004,MATCH($A93,入力!$F$9:$F$10004,0),1),0)</f>
        <v>0</v>
      </c>
      <c r="I93" s="42">
        <f>IFERROR(INDEX(入力!$I$9:$I$10004,MATCH($A93,入力!$F$9:$F$10004,0),1),0)</f>
        <v>0</v>
      </c>
      <c r="J93" s="47">
        <f>IFERROR(INDEX(入力!$D$9:$D$10004,MATCH($A93,入力!$F$9:$F$10004,0),1),0)</f>
        <v>0</v>
      </c>
      <c r="K93" s="48">
        <f t="shared" si="6"/>
        <v>0</v>
      </c>
      <c r="M93" s="133">
        <f t="shared" si="4"/>
        <v>0</v>
      </c>
    </row>
    <row r="94" spans="1:13">
      <c r="A94" s="21">
        <f t="shared" si="5"/>
        <v>90</v>
      </c>
      <c r="B94" s="43">
        <f>IFERROR(INDEX(入力!$L$9:$L$10004,MATCH(A94,入力!$M$9:$M$10004,0),1),0)</f>
        <v>0</v>
      </c>
      <c r="C94" s="44">
        <f>IFERROR(INDEX(入力!$B$9:$B$10004,MATCH($A94,入力!$M$9:$M$10004,0),1),0)</f>
        <v>0</v>
      </c>
      <c r="D94" s="45">
        <f>IFERROR(INDEX(入力!$P$9:$P$10004,MATCH($A94,入力!$M$9:$M$10004,0),1),0)</f>
        <v>0</v>
      </c>
      <c r="E94" s="45">
        <f>IFERROR(INDEX(入力!$N$9:$N$10004,MATCH($A94,入力!$M$9:$M$10004,0),1),0)</f>
        <v>0</v>
      </c>
      <c r="F94" s="45">
        <f>IFERROR(INDEX(入力!$O$9:$O$10004,MATCH($A94,入力!$M$9:$M$10004,0),1),0)</f>
        <v>0</v>
      </c>
      <c r="G94" s="46">
        <f>IFERROR(INDEX(入力!$D$9:$D$10004,MATCH($A94,入力!$M$9:$M$10004,0),1),0)*-1</f>
        <v>0</v>
      </c>
      <c r="H94" s="41">
        <f>IFERROR(INDEX(入力!$B$9:$B$10004,MATCH($A94,入力!$F$9:$F$10004,0),1),0)</f>
        <v>0</v>
      </c>
      <c r="I94" s="42">
        <f>IFERROR(INDEX(入力!$I$9:$I$10004,MATCH($A94,入力!$F$9:$F$10004,0),1),0)</f>
        <v>0</v>
      </c>
      <c r="J94" s="47">
        <f>IFERROR(INDEX(入力!$D$9:$D$10004,MATCH($A94,入力!$F$9:$F$10004,0),1),0)</f>
        <v>0</v>
      </c>
      <c r="K94" s="48">
        <f t="shared" si="6"/>
        <v>0</v>
      </c>
      <c r="M94" s="133">
        <f t="shared" si="4"/>
        <v>0</v>
      </c>
    </row>
    <row r="95" spans="1:13">
      <c r="A95" s="21">
        <f t="shared" si="5"/>
        <v>91</v>
      </c>
      <c r="B95" s="43">
        <f>IFERROR(INDEX(入力!$L$9:$L$10004,MATCH(A95,入力!$M$9:$M$10004,0),1),0)</f>
        <v>0</v>
      </c>
      <c r="C95" s="44">
        <f>IFERROR(INDEX(入力!$B$9:$B$10004,MATCH($A95,入力!$M$9:$M$10004,0),1),0)</f>
        <v>0</v>
      </c>
      <c r="D95" s="45">
        <f>IFERROR(INDEX(入力!$P$9:$P$10004,MATCH($A95,入力!$M$9:$M$10004,0),1),0)</f>
        <v>0</v>
      </c>
      <c r="E95" s="45">
        <f>IFERROR(INDEX(入力!$N$9:$N$10004,MATCH($A95,入力!$M$9:$M$10004,0),1),0)</f>
        <v>0</v>
      </c>
      <c r="F95" s="45">
        <f>IFERROR(INDEX(入力!$O$9:$O$10004,MATCH($A95,入力!$M$9:$M$10004,0),1),0)</f>
        <v>0</v>
      </c>
      <c r="G95" s="46">
        <f>IFERROR(INDEX(入力!$D$9:$D$10004,MATCH($A95,入力!$M$9:$M$10004,0),1),0)*-1</f>
        <v>0</v>
      </c>
      <c r="H95" s="41">
        <f>IFERROR(INDEX(入力!$B$9:$B$10004,MATCH($A95,入力!$F$9:$F$10004,0),1),0)</f>
        <v>0</v>
      </c>
      <c r="I95" s="42">
        <f>IFERROR(INDEX(入力!$I$9:$I$10004,MATCH($A95,入力!$F$9:$F$10004,0),1),0)</f>
        <v>0</v>
      </c>
      <c r="J95" s="47">
        <f>IFERROR(INDEX(入力!$D$9:$D$10004,MATCH($A95,入力!$F$9:$F$10004,0),1),0)</f>
        <v>0</v>
      </c>
      <c r="K95" s="48">
        <f t="shared" si="6"/>
        <v>0</v>
      </c>
      <c r="M95" s="133">
        <f t="shared" si="4"/>
        <v>0</v>
      </c>
    </row>
    <row r="96" spans="1:13">
      <c r="A96" s="21">
        <f t="shared" si="5"/>
        <v>92</v>
      </c>
      <c r="B96" s="43">
        <f>IFERROR(INDEX(入力!$L$9:$L$10004,MATCH(A96,入力!$M$9:$M$10004,0),1),0)</f>
        <v>0</v>
      </c>
      <c r="C96" s="44">
        <f>IFERROR(INDEX(入力!$B$9:$B$10004,MATCH($A96,入力!$M$9:$M$10004,0),1),0)</f>
        <v>0</v>
      </c>
      <c r="D96" s="45">
        <f>IFERROR(INDEX(入力!$P$9:$P$10004,MATCH($A96,入力!$M$9:$M$10004,0),1),0)</f>
        <v>0</v>
      </c>
      <c r="E96" s="45">
        <f>IFERROR(INDEX(入力!$N$9:$N$10004,MATCH($A96,入力!$M$9:$M$10004,0),1),0)</f>
        <v>0</v>
      </c>
      <c r="F96" s="45">
        <f>IFERROR(INDEX(入力!$O$9:$O$10004,MATCH($A96,入力!$M$9:$M$10004,0),1),0)</f>
        <v>0</v>
      </c>
      <c r="G96" s="46">
        <f>IFERROR(INDEX(入力!$D$9:$D$10004,MATCH($A96,入力!$M$9:$M$10004,0),1),0)*-1</f>
        <v>0</v>
      </c>
      <c r="H96" s="41">
        <f>IFERROR(INDEX(入力!$B$9:$B$10004,MATCH($A96,入力!$F$9:$F$10004,0),1),0)</f>
        <v>0</v>
      </c>
      <c r="I96" s="42">
        <f>IFERROR(INDEX(入力!$I$9:$I$10004,MATCH($A96,入力!$F$9:$F$10004,0),1),0)</f>
        <v>0</v>
      </c>
      <c r="J96" s="47">
        <f>IFERROR(INDEX(入力!$D$9:$D$10004,MATCH($A96,入力!$F$9:$F$10004,0),1),0)</f>
        <v>0</v>
      </c>
      <c r="K96" s="48">
        <f t="shared" si="6"/>
        <v>0</v>
      </c>
      <c r="M96" s="133">
        <f t="shared" si="4"/>
        <v>0</v>
      </c>
    </row>
    <row r="97" spans="1:13">
      <c r="A97" s="21">
        <f t="shared" si="5"/>
        <v>93</v>
      </c>
      <c r="B97" s="43">
        <f>IFERROR(INDEX(入力!$L$9:$L$10004,MATCH(A97,入力!$M$9:$M$10004,0),1),0)</f>
        <v>0</v>
      </c>
      <c r="C97" s="44">
        <f>IFERROR(INDEX(入力!$B$9:$B$10004,MATCH($A97,入力!$M$9:$M$10004,0),1),0)</f>
        <v>0</v>
      </c>
      <c r="D97" s="45">
        <f>IFERROR(INDEX(入力!$P$9:$P$10004,MATCH($A97,入力!$M$9:$M$10004,0),1),0)</f>
        <v>0</v>
      </c>
      <c r="E97" s="45">
        <f>IFERROR(INDEX(入力!$N$9:$N$10004,MATCH($A97,入力!$M$9:$M$10004,0),1),0)</f>
        <v>0</v>
      </c>
      <c r="F97" s="45">
        <f>IFERROR(INDEX(入力!$O$9:$O$10004,MATCH($A97,入力!$M$9:$M$10004,0),1),0)</f>
        <v>0</v>
      </c>
      <c r="G97" s="46">
        <f>IFERROR(INDEX(入力!$D$9:$D$10004,MATCH($A97,入力!$M$9:$M$10004,0),1),0)*-1</f>
        <v>0</v>
      </c>
      <c r="H97" s="41">
        <f>IFERROR(INDEX(入力!$B$9:$B$10004,MATCH($A97,入力!$F$9:$F$10004,0),1),0)</f>
        <v>0</v>
      </c>
      <c r="I97" s="42">
        <f>IFERROR(INDEX(入力!$I$9:$I$10004,MATCH($A97,入力!$F$9:$F$10004,0),1),0)</f>
        <v>0</v>
      </c>
      <c r="J97" s="47">
        <f>IFERROR(INDEX(入力!$D$9:$D$10004,MATCH($A97,入力!$F$9:$F$10004,0),1),0)</f>
        <v>0</v>
      </c>
      <c r="K97" s="48">
        <f t="shared" si="6"/>
        <v>0</v>
      </c>
      <c r="M97" s="133">
        <f t="shared" si="4"/>
        <v>0</v>
      </c>
    </row>
    <row r="98" spans="1:13">
      <c r="A98" s="21">
        <f t="shared" si="5"/>
        <v>94</v>
      </c>
      <c r="B98" s="43">
        <f>IFERROR(INDEX(入力!$L$9:$L$10004,MATCH(A98,入力!$M$9:$M$10004,0),1),0)</f>
        <v>0</v>
      </c>
      <c r="C98" s="44">
        <f>IFERROR(INDEX(入力!$B$9:$B$10004,MATCH($A98,入力!$M$9:$M$10004,0),1),0)</f>
        <v>0</v>
      </c>
      <c r="D98" s="45">
        <f>IFERROR(INDEX(入力!$P$9:$P$10004,MATCH($A98,入力!$M$9:$M$10004,0),1),0)</f>
        <v>0</v>
      </c>
      <c r="E98" s="45">
        <f>IFERROR(INDEX(入力!$N$9:$N$10004,MATCH($A98,入力!$M$9:$M$10004,0),1),0)</f>
        <v>0</v>
      </c>
      <c r="F98" s="45">
        <f>IFERROR(INDEX(入力!$O$9:$O$10004,MATCH($A98,入力!$M$9:$M$10004,0),1),0)</f>
        <v>0</v>
      </c>
      <c r="G98" s="46">
        <f>IFERROR(INDEX(入力!$D$9:$D$10004,MATCH($A98,入力!$M$9:$M$10004,0),1),0)*-1</f>
        <v>0</v>
      </c>
      <c r="H98" s="41">
        <f>IFERROR(INDEX(入力!$B$9:$B$10004,MATCH($A98,入力!$F$9:$F$10004,0),1),0)</f>
        <v>0</v>
      </c>
      <c r="I98" s="42">
        <f>IFERROR(INDEX(入力!$I$9:$I$10004,MATCH($A98,入力!$F$9:$F$10004,0),1),0)</f>
        <v>0</v>
      </c>
      <c r="J98" s="47">
        <f>IFERROR(INDEX(入力!$D$9:$D$10004,MATCH($A98,入力!$F$9:$F$10004,0),1),0)</f>
        <v>0</v>
      </c>
      <c r="K98" s="48">
        <f t="shared" si="6"/>
        <v>0</v>
      </c>
      <c r="M98" s="133">
        <f t="shared" si="4"/>
        <v>0</v>
      </c>
    </row>
    <row r="99" spans="1:13">
      <c r="A99" s="21">
        <f t="shared" si="5"/>
        <v>95</v>
      </c>
      <c r="B99" s="43">
        <f>IFERROR(INDEX(入力!$L$9:$L$10004,MATCH(A99,入力!$M$9:$M$10004,0),1),0)</f>
        <v>0</v>
      </c>
      <c r="C99" s="44">
        <f>IFERROR(INDEX(入力!$B$9:$B$10004,MATCH($A99,入力!$M$9:$M$10004,0),1),0)</f>
        <v>0</v>
      </c>
      <c r="D99" s="45">
        <f>IFERROR(INDEX(入力!$P$9:$P$10004,MATCH($A99,入力!$M$9:$M$10004,0),1),0)</f>
        <v>0</v>
      </c>
      <c r="E99" s="45">
        <f>IFERROR(INDEX(入力!$N$9:$N$10004,MATCH($A99,入力!$M$9:$M$10004,0),1),0)</f>
        <v>0</v>
      </c>
      <c r="F99" s="45">
        <f>IFERROR(INDEX(入力!$O$9:$O$10004,MATCH($A99,入力!$M$9:$M$10004,0),1),0)</f>
        <v>0</v>
      </c>
      <c r="G99" s="46">
        <f>IFERROR(INDEX(入力!$D$9:$D$10004,MATCH($A99,入力!$M$9:$M$10004,0),1),0)*-1</f>
        <v>0</v>
      </c>
      <c r="H99" s="41">
        <f>IFERROR(INDEX(入力!$B$9:$B$10004,MATCH($A99,入力!$F$9:$F$10004,0),1),0)</f>
        <v>0</v>
      </c>
      <c r="I99" s="42">
        <f>IFERROR(INDEX(入力!$I$9:$I$10004,MATCH($A99,入力!$F$9:$F$10004,0),1),0)</f>
        <v>0</v>
      </c>
      <c r="J99" s="47">
        <f>IFERROR(INDEX(入力!$D$9:$D$10004,MATCH($A99,入力!$F$9:$F$10004,0),1),0)</f>
        <v>0</v>
      </c>
      <c r="K99" s="48">
        <f t="shared" si="6"/>
        <v>0</v>
      </c>
      <c r="M99" s="133">
        <f t="shared" si="4"/>
        <v>0</v>
      </c>
    </row>
    <row r="100" spans="1:13">
      <c r="A100" s="21">
        <f t="shared" si="5"/>
        <v>96</v>
      </c>
      <c r="B100" s="43">
        <f>IFERROR(INDEX(入力!$L$9:$L$10004,MATCH(A100,入力!$M$9:$M$10004,0),1),0)</f>
        <v>0</v>
      </c>
      <c r="C100" s="44">
        <f>IFERROR(INDEX(入力!$B$9:$B$10004,MATCH($A100,入力!$M$9:$M$10004,0),1),0)</f>
        <v>0</v>
      </c>
      <c r="D100" s="45">
        <f>IFERROR(INDEX(入力!$P$9:$P$10004,MATCH($A100,入力!$M$9:$M$10004,0),1),0)</f>
        <v>0</v>
      </c>
      <c r="E100" s="45">
        <f>IFERROR(INDEX(入力!$N$9:$N$10004,MATCH($A100,入力!$M$9:$M$10004,0),1),0)</f>
        <v>0</v>
      </c>
      <c r="F100" s="45">
        <f>IFERROR(INDEX(入力!$O$9:$O$10004,MATCH($A100,入力!$M$9:$M$10004,0),1),0)</f>
        <v>0</v>
      </c>
      <c r="G100" s="46">
        <f>IFERROR(INDEX(入力!$D$9:$D$10004,MATCH($A100,入力!$M$9:$M$10004,0),1),0)*-1</f>
        <v>0</v>
      </c>
      <c r="H100" s="41">
        <f>IFERROR(INDEX(入力!$B$9:$B$10004,MATCH($A100,入力!$F$9:$F$10004,0),1),0)</f>
        <v>0</v>
      </c>
      <c r="I100" s="42">
        <f>IFERROR(INDEX(入力!$I$9:$I$10004,MATCH($A100,入力!$F$9:$F$10004,0),1),0)</f>
        <v>0</v>
      </c>
      <c r="J100" s="47">
        <f>IFERROR(INDEX(入力!$D$9:$D$10004,MATCH($A100,入力!$F$9:$F$10004,0),1),0)</f>
        <v>0</v>
      </c>
      <c r="K100" s="48">
        <f t="shared" si="6"/>
        <v>0</v>
      </c>
      <c r="M100" s="133">
        <f t="shared" si="4"/>
        <v>0</v>
      </c>
    </row>
    <row r="101" spans="1:13">
      <c r="A101" s="21">
        <f t="shared" si="5"/>
        <v>97</v>
      </c>
      <c r="B101" s="43">
        <f>IFERROR(INDEX(入力!$L$9:$L$10004,MATCH(A101,入力!$M$9:$M$10004,0),1),0)</f>
        <v>0</v>
      </c>
      <c r="C101" s="44">
        <f>IFERROR(INDEX(入力!$B$9:$B$10004,MATCH($A101,入力!$M$9:$M$10004,0),1),0)</f>
        <v>0</v>
      </c>
      <c r="D101" s="45">
        <f>IFERROR(INDEX(入力!$P$9:$P$10004,MATCH($A101,入力!$M$9:$M$10004,0),1),0)</f>
        <v>0</v>
      </c>
      <c r="E101" s="45">
        <f>IFERROR(INDEX(入力!$N$9:$N$10004,MATCH($A101,入力!$M$9:$M$10004,0),1),0)</f>
        <v>0</v>
      </c>
      <c r="F101" s="45">
        <f>IFERROR(INDEX(入力!$O$9:$O$10004,MATCH($A101,入力!$M$9:$M$10004,0),1),0)</f>
        <v>0</v>
      </c>
      <c r="G101" s="46">
        <f>IFERROR(INDEX(入力!$D$9:$D$10004,MATCH($A101,入力!$M$9:$M$10004,0),1),0)*-1</f>
        <v>0</v>
      </c>
      <c r="H101" s="41">
        <f>IFERROR(INDEX(入力!$B$9:$B$10004,MATCH($A101,入力!$F$9:$F$10004,0),1),0)</f>
        <v>0</v>
      </c>
      <c r="I101" s="42">
        <f>IFERROR(INDEX(入力!$I$9:$I$10004,MATCH($A101,入力!$F$9:$F$10004,0),1),0)</f>
        <v>0</v>
      </c>
      <c r="J101" s="47">
        <f>IFERROR(INDEX(入力!$D$9:$D$10004,MATCH($A101,入力!$F$9:$F$10004,0),1),0)</f>
        <v>0</v>
      </c>
      <c r="K101" s="48">
        <f t="shared" si="6"/>
        <v>0</v>
      </c>
      <c r="M101" s="133">
        <f t="shared" si="4"/>
        <v>0</v>
      </c>
    </row>
    <row r="102" spans="1:13">
      <c r="A102" s="21">
        <f t="shared" si="5"/>
        <v>98</v>
      </c>
      <c r="B102" s="43">
        <f>IFERROR(INDEX(入力!$L$9:$L$10004,MATCH(A102,入力!$M$9:$M$10004,0),1),0)</f>
        <v>0</v>
      </c>
      <c r="C102" s="44">
        <f>IFERROR(INDEX(入力!$B$9:$B$10004,MATCH($A102,入力!$M$9:$M$10004,0),1),0)</f>
        <v>0</v>
      </c>
      <c r="D102" s="45">
        <f>IFERROR(INDEX(入力!$P$9:$P$10004,MATCH($A102,入力!$M$9:$M$10004,0),1),0)</f>
        <v>0</v>
      </c>
      <c r="E102" s="45">
        <f>IFERROR(INDEX(入力!$N$9:$N$10004,MATCH($A102,入力!$M$9:$M$10004,0),1),0)</f>
        <v>0</v>
      </c>
      <c r="F102" s="45">
        <f>IFERROR(INDEX(入力!$O$9:$O$10004,MATCH($A102,入力!$M$9:$M$10004,0),1),0)</f>
        <v>0</v>
      </c>
      <c r="G102" s="46">
        <f>IFERROR(INDEX(入力!$D$9:$D$10004,MATCH($A102,入力!$M$9:$M$10004,0),1),0)*-1</f>
        <v>0</v>
      </c>
      <c r="H102" s="41">
        <f>IFERROR(INDEX(入力!$B$9:$B$10004,MATCH($A102,入力!$F$9:$F$10004,0),1),0)</f>
        <v>0</v>
      </c>
      <c r="I102" s="42">
        <f>IFERROR(INDEX(入力!$I$9:$I$10004,MATCH($A102,入力!$F$9:$F$10004,0),1),0)</f>
        <v>0</v>
      </c>
      <c r="J102" s="47">
        <f>IFERROR(INDEX(入力!$D$9:$D$10004,MATCH($A102,入力!$F$9:$F$10004,0),1),0)</f>
        <v>0</v>
      </c>
      <c r="K102" s="48">
        <f t="shared" si="6"/>
        <v>0</v>
      </c>
      <c r="M102" s="133">
        <f t="shared" si="4"/>
        <v>0</v>
      </c>
    </row>
    <row r="103" spans="1:13">
      <c r="A103" s="21">
        <f t="shared" si="5"/>
        <v>99</v>
      </c>
      <c r="B103" s="43">
        <f>IFERROR(INDEX(入力!$L$9:$L$10004,MATCH(A103,入力!$M$9:$M$10004,0),1),0)</f>
        <v>0</v>
      </c>
      <c r="C103" s="44">
        <f>IFERROR(INDEX(入力!$B$9:$B$10004,MATCH($A103,入力!$M$9:$M$10004,0),1),0)</f>
        <v>0</v>
      </c>
      <c r="D103" s="45">
        <f>IFERROR(INDEX(入力!$P$9:$P$10004,MATCH($A103,入力!$M$9:$M$10004,0),1),0)</f>
        <v>0</v>
      </c>
      <c r="E103" s="45">
        <f>IFERROR(INDEX(入力!$N$9:$N$10004,MATCH($A103,入力!$M$9:$M$10004,0),1),0)</f>
        <v>0</v>
      </c>
      <c r="F103" s="45">
        <f>IFERROR(INDEX(入力!$O$9:$O$10004,MATCH($A103,入力!$M$9:$M$10004,0),1),0)</f>
        <v>0</v>
      </c>
      <c r="G103" s="46">
        <f>IFERROR(INDEX(入力!$D$9:$D$10004,MATCH($A103,入力!$M$9:$M$10004,0),1),0)*-1</f>
        <v>0</v>
      </c>
      <c r="H103" s="41">
        <f>IFERROR(INDEX(入力!$B$9:$B$10004,MATCH($A103,入力!$F$9:$F$10004,0),1),0)</f>
        <v>0</v>
      </c>
      <c r="I103" s="42">
        <f>IFERROR(INDEX(入力!$I$9:$I$10004,MATCH($A103,入力!$F$9:$F$10004,0),1),0)</f>
        <v>0</v>
      </c>
      <c r="J103" s="47">
        <f>IFERROR(INDEX(入力!$D$9:$D$10004,MATCH($A103,入力!$F$9:$F$10004,0),1),0)</f>
        <v>0</v>
      </c>
      <c r="K103" s="48">
        <f t="shared" si="6"/>
        <v>0</v>
      </c>
      <c r="M103" s="133">
        <f t="shared" si="4"/>
        <v>0</v>
      </c>
    </row>
    <row r="104" spans="1:13">
      <c r="A104" s="21">
        <f t="shared" si="5"/>
        <v>100</v>
      </c>
      <c r="B104" s="43">
        <f>IFERROR(INDEX(入力!$L$9:$L$10004,MATCH(A104,入力!$M$9:$M$10004,0),1),0)</f>
        <v>0</v>
      </c>
      <c r="C104" s="44">
        <f>IFERROR(INDEX(入力!$B$9:$B$10004,MATCH($A104,入力!$M$9:$M$10004,0),1),0)</f>
        <v>0</v>
      </c>
      <c r="D104" s="45">
        <f>IFERROR(INDEX(入力!$P$9:$P$10004,MATCH($A104,入力!$M$9:$M$10004,0),1),0)</f>
        <v>0</v>
      </c>
      <c r="E104" s="45">
        <f>IFERROR(INDEX(入力!$N$9:$N$10004,MATCH($A104,入力!$M$9:$M$10004,0),1),0)</f>
        <v>0</v>
      </c>
      <c r="F104" s="45">
        <f>IFERROR(INDEX(入力!$O$9:$O$10004,MATCH($A104,入力!$M$9:$M$10004,0),1),0)</f>
        <v>0</v>
      </c>
      <c r="G104" s="46">
        <f>IFERROR(INDEX(入力!$D$9:$D$10004,MATCH($A104,入力!$M$9:$M$10004,0),1),0)*-1</f>
        <v>0</v>
      </c>
      <c r="H104" s="41">
        <f>IFERROR(INDEX(入力!$B$9:$B$10004,MATCH($A104,入力!$F$9:$F$10004,0),1),0)</f>
        <v>0</v>
      </c>
      <c r="I104" s="42">
        <f>IFERROR(INDEX(入力!$I$9:$I$10004,MATCH($A104,入力!$F$9:$F$10004,0),1),0)</f>
        <v>0</v>
      </c>
      <c r="J104" s="47">
        <f>IFERROR(INDEX(入力!$D$9:$D$10004,MATCH($A104,入力!$F$9:$F$10004,0),1),0)</f>
        <v>0</v>
      </c>
      <c r="K104" s="48">
        <f t="shared" si="6"/>
        <v>0</v>
      </c>
      <c r="M104" s="133">
        <f t="shared" si="4"/>
        <v>0</v>
      </c>
    </row>
    <row r="105" spans="1:13">
      <c r="A105" s="21">
        <f t="shared" si="5"/>
        <v>101</v>
      </c>
      <c r="B105" s="43">
        <f>IFERROR(INDEX(入力!$L$9:$L$10004,MATCH(A105,入力!$M$9:$M$10004,0),1),0)</f>
        <v>0</v>
      </c>
      <c r="C105" s="44">
        <f>IFERROR(INDEX(入力!$B$9:$B$10004,MATCH($A105,入力!$M$9:$M$10004,0),1),0)</f>
        <v>0</v>
      </c>
      <c r="D105" s="45">
        <f>IFERROR(INDEX(入力!$P$9:$P$10004,MATCH($A105,入力!$M$9:$M$10004,0),1),0)</f>
        <v>0</v>
      </c>
      <c r="E105" s="45">
        <f>IFERROR(INDEX(入力!$N$9:$N$10004,MATCH($A105,入力!$M$9:$M$10004,0),1),0)</f>
        <v>0</v>
      </c>
      <c r="F105" s="45">
        <f>IFERROR(INDEX(入力!$O$9:$O$10004,MATCH($A105,入力!$M$9:$M$10004,0),1),0)</f>
        <v>0</v>
      </c>
      <c r="G105" s="46">
        <f>IFERROR(INDEX(入力!$D$9:$D$10004,MATCH($A105,入力!$M$9:$M$10004,0),1),0)*-1</f>
        <v>0</v>
      </c>
      <c r="H105" s="41">
        <f>IFERROR(INDEX(入力!$B$9:$B$10004,MATCH($A105,入力!$F$9:$F$10004,0),1),0)</f>
        <v>0</v>
      </c>
      <c r="I105" s="42">
        <f>IFERROR(INDEX(入力!$I$9:$I$10004,MATCH($A105,入力!$F$9:$F$10004,0),1),0)</f>
        <v>0</v>
      </c>
      <c r="J105" s="47">
        <f>IFERROR(INDEX(入力!$D$9:$D$10004,MATCH($A105,入力!$F$9:$F$10004,0),1),0)</f>
        <v>0</v>
      </c>
      <c r="K105" s="48">
        <f t="shared" si="6"/>
        <v>0</v>
      </c>
      <c r="M105" s="133">
        <f t="shared" si="4"/>
        <v>0</v>
      </c>
    </row>
    <row r="106" spans="1:13">
      <c r="A106" s="21">
        <f t="shared" si="5"/>
        <v>102</v>
      </c>
      <c r="B106" s="43">
        <f>IFERROR(INDEX(入力!$L$9:$L$10004,MATCH(A106,入力!$M$9:$M$10004,0),1),0)</f>
        <v>0</v>
      </c>
      <c r="C106" s="44">
        <f>IFERROR(INDEX(入力!$B$9:$B$10004,MATCH($A106,入力!$M$9:$M$10004,0),1),0)</f>
        <v>0</v>
      </c>
      <c r="D106" s="45">
        <f>IFERROR(INDEX(入力!$P$9:$P$10004,MATCH($A106,入力!$M$9:$M$10004,0),1),0)</f>
        <v>0</v>
      </c>
      <c r="E106" s="45">
        <f>IFERROR(INDEX(入力!$N$9:$N$10004,MATCH($A106,入力!$M$9:$M$10004,0),1),0)</f>
        <v>0</v>
      </c>
      <c r="F106" s="45">
        <f>IFERROR(INDEX(入力!$O$9:$O$10004,MATCH($A106,入力!$M$9:$M$10004,0),1),0)</f>
        <v>0</v>
      </c>
      <c r="G106" s="46">
        <f>IFERROR(INDEX(入力!$D$9:$D$10004,MATCH($A106,入力!$M$9:$M$10004,0),1),0)*-1</f>
        <v>0</v>
      </c>
      <c r="H106" s="41">
        <f>IFERROR(INDEX(入力!$B$9:$B$10004,MATCH($A106,入力!$F$9:$F$10004,0),1),0)</f>
        <v>0</v>
      </c>
      <c r="I106" s="42">
        <f>IFERROR(INDEX(入力!$I$9:$I$10004,MATCH($A106,入力!$F$9:$F$10004,0),1),0)</f>
        <v>0</v>
      </c>
      <c r="J106" s="47">
        <f>IFERROR(INDEX(入力!$D$9:$D$10004,MATCH($A106,入力!$F$9:$F$10004,0),1),0)</f>
        <v>0</v>
      </c>
      <c r="K106" s="48">
        <f t="shared" si="6"/>
        <v>0</v>
      </c>
      <c r="M106" s="133">
        <f t="shared" si="4"/>
        <v>0</v>
      </c>
    </row>
    <row r="107" spans="1:13">
      <c r="A107" s="21">
        <f t="shared" si="5"/>
        <v>103</v>
      </c>
      <c r="B107" s="43">
        <f>IFERROR(INDEX(入力!$L$9:$L$10004,MATCH(A107,入力!$M$9:$M$10004,0),1),0)</f>
        <v>0</v>
      </c>
      <c r="C107" s="44">
        <f>IFERROR(INDEX(入力!$B$9:$B$10004,MATCH($A107,入力!$M$9:$M$10004,0),1),0)</f>
        <v>0</v>
      </c>
      <c r="D107" s="45">
        <f>IFERROR(INDEX(入力!$P$9:$P$10004,MATCH($A107,入力!$M$9:$M$10004,0),1),0)</f>
        <v>0</v>
      </c>
      <c r="E107" s="45">
        <f>IFERROR(INDEX(入力!$N$9:$N$10004,MATCH($A107,入力!$M$9:$M$10004,0),1),0)</f>
        <v>0</v>
      </c>
      <c r="F107" s="45">
        <f>IFERROR(INDEX(入力!$O$9:$O$10004,MATCH($A107,入力!$M$9:$M$10004,0),1),0)</f>
        <v>0</v>
      </c>
      <c r="G107" s="46">
        <f>IFERROR(INDEX(入力!$D$9:$D$10004,MATCH($A107,入力!$M$9:$M$10004,0),1),0)*-1</f>
        <v>0</v>
      </c>
      <c r="H107" s="41">
        <f>IFERROR(INDEX(入力!$B$9:$B$10004,MATCH($A107,入力!$F$9:$F$10004,0),1),0)</f>
        <v>0</v>
      </c>
      <c r="I107" s="42">
        <f>IFERROR(INDEX(入力!$I$9:$I$10004,MATCH($A107,入力!$F$9:$F$10004,0),1),0)</f>
        <v>0</v>
      </c>
      <c r="J107" s="47">
        <f>IFERROR(INDEX(入力!$D$9:$D$10004,MATCH($A107,入力!$F$9:$F$10004,0),1),0)</f>
        <v>0</v>
      </c>
      <c r="K107" s="48">
        <f t="shared" si="6"/>
        <v>0</v>
      </c>
      <c r="M107" s="133">
        <f t="shared" si="4"/>
        <v>0</v>
      </c>
    </row>
    <row r="108" spans="1:13">
      <c r="A108" s="21">
        <f t="shared" si="5"/>
        <v>104</v>
      </c>
      <c r="B108" s="43">
        <f>IFERROR(INDEX(入力!$L$9:$L$10004,MATCH(A108,入力!$M$9:$M$10004,0),1),0)</f>
        <v>0</v>
      </c>
      <c r="C108" s="44">
        <f>IFERROR(INDEX(入力!$B$9:$B$10004,MATCH($A108,入力!$M$9:$M$10004,0),1),0)</f>
        <v>0</v>
      </c>
      <c r="D108" s="45">
        <f>IFERROR(INDEX(入力!$P$9:$P$10004,MATCH($A108,入力!$M$9:$M$10004,0),1),0)</f>
        <v>0</v>
      </c>
      <c r="E108" s="45">
        <f>IFERROR(INDEX(入力!$N$9:$N$10004,MATCH($A108,入力!$M$9:$M$10004,0),1),0)</f>
        <v>0</v>
      </c>
      <c r="F108" s="45">
        <f>IFERROR(INDEX(入力!$O$9:$O$10004,MATCH($A108,入力!$M$9:$M$10004,0),1),0)</f>
        <v>0</v>
      </c>
      <c r="G108" s="46">
        <f>IFERROR(INDEX(入力!$D$9:$D$10004,MATCH($A108,入力!$M$9:$M$10004,0),1),0)*-1</f>
        <v>0</v>
      </c>
      <c r="H108" s="41">
        <f>IFERROR(INDEX(入力!$B$9:$B$10004,MATCH($A108,入力!$F$9:$F$10004,0),1),0)</f>
        <v>0</v>
      </c>
      <c r="I108" s="42">
        <f>IFERROR(INDEX(入力!$I$9:$I$10004,MATCH($A108,入力!$F$9:$F$10004,0),1),0)</f>
        <v>0</v>
      </c>
      <c r="J108" s="47">
        <f>IFERROR(INDEX(入力!$D$9:$D$10004,MATCH($A108,入力!$F$9:$F$10004,0),1),0)</f>
        <v>0</v>
      </c>
      <c r="K108" s="48">
        <f t="shared" si="6"/>
        <v>0</v>
      </c>
      <c r="M108" s="133">
        <f t="shared" si="4"/>
        <v>0</v>
      </c>
    </row>
    <row r="109" spans="1:13">
      <c r="A109" s="21">
        <f t="shared" si="5"/>
        <v>105</v>
      </c>
      <c r="B109" s="43">
        <f>IFERROR(INDEX(入力!$L$9:$L$10004,MATCH(A109,入力!$M$9:$M$10004,0),1),0)</f>
        <v>0</v>
      </c>
      <c r="C109" s="44">
        <f>IFERROR(INDEX(入力!$B$9:$B$10004,MATCH($A109,入力!$M$9:$M$10004,0),1),0)</f>
        <v>0</v>
      </c>
      <c r="D109" s="45">
        <f>IFERROR(INDEX(入力!$P$9:$P$10004,MATCH($A109,入力!$M$9:$M$10004,0),1),0)</f>
        <v>0</v>
      </c>
      <c r="E109" s="45">
        <f>IFERROR(INDEX(入力!$N$9:$N$10004,MATCH($A109,入力!$M$9:$M$10004,0),1),0)</f>
        <v>0</v>
      </c>
      <c r="F109" s="45">
        <f>IFERROR(INDEX(入力!$O$9:$O$10004,MATCH($A109,入力!$M$9:$M$10004,0),1),0)</f>
        <v>0</v>
      </c>
      <c r="G109" s="46">
        <f>IFERROR(INDEX(入力!$D$9:$D$10004,MATCH($A109,入力!$M$9:$M$10004,0),1),0)*-1</f>
        <v>0</v>
      </c>
      <c r="H109" s="41">
        <f>IFERROR(INDEX(入力!$B$9:$B$10004,MATCH($A109,入力!$F$9:$F$10004,0),1),0)</f>
        <v>0</v>
      </c>
      <c r="I109" s="42">
        <f>IFERROR(INDEX(入力!$I$9:$I$10004,MATCH($A109,入力!$F$9:$F$10004,0),1),0)</f>
        <v>0</v>
      </c>
      <c r="J109" s="47">
        <f>IFERROR(INDEX(入力!$D$9:$D$10004,MATCH($A109,入力!$F$9:$F$10004,0),1),0)</f>
        <v>0</v>
      </c>
      <c r="K109" s="48">
        <f t="shared" si="6"/>
        <v>0</v>
      </c>
      <c r="M109" s="133">
        <f t="shared" si="4"/>
        <v>0</v>
      </c>
    </row>
    <row r="110" spans="1:13">
      <c r="A110" s="21">
        <f t="shared" si="5"/>
        <v>106</v>
      </c>
      <c r="B110" s="43">
        <f>IFERROR(INDEX(入力!$L$9:$L$10004,MATCH(A110,入力!$M$9:$M$10004,0),1),0)</f>
        <v>0</v>
      </c>
      <c r="C110" s="44">
        <f>IFERROR(INDEX(入力!$B$9:$B$10004,MATCH($A110,入力!$M$9:$M$10004,0),1),0)</f>
        <v>0</v>
      </c>
      <c r="D110" s="45">
        <f>IFERROR(INDEX(入力!$P$9:$P$10004,MATCH($A110,入力!$M$9:$M$10004,0),1),0)</f>
        <v>0</v>
      </c>
      <c r="E110" s="45">
        <f>IFERROR(INDEX(入力!$N$9:$N$10004,MATCH($A110,入力!$M$9:$M$10004,0),1),0)</f>
        <v>0</v>
      </c>
      <c r="F110" s="45">
        <f>IFERROR(INDEX(入力!$O$9:$O$10004,MATCH($A110,入力!$M$9:$M$10004,0),1),0)</f>
        <v>0</v>
      </c>
      <c r="G110" s="46">
        <f>IFERROR(INDEX(入力!$D$9:$D$10004,MATCH($A110,入力!$M$9:$M$10004,0),1),0)*-1</f>
        <v>0</v>
      </c>
      <c r="H110" s="41">
        <f>IFERROR(INDEX(入力!$B$9:$B$10004,MATCH($A110,入力!$F$9:$F$10004,0),1),0)</f>
        <v>0</v>
      </c>
      <c r="I110" s="42">
        <f>IFERROR(INDEX(入力!$I$9:$I$10004,MATCH($A110,入力!$F$9:$F$10004,0),1),0)</f>
        <v>0</v>
      </c>
      <c r="J110" s="47">
        <f>IFERROR(INDEX(入力!$D$9:$D$10004,MATCH($A110,入力!$F$9:$F$10004,0),1),0)</f>
        <v>0</v>
      </c>
      <c r="K110" s="48">
        <f t="shared" si="6"/>
        <v>0</v>
      </c>
      <c r="M110" s="133">
        <f t="shared" si="4"/>
        <v>0</v>
      </c>
    </row>
    <row r="111" spans="1:13">
      <c r="A111" s="21">
        <f t="shared" si="5"/>
        <v>107</v>
      </c>
      <c r="B111" s="43">
        <f>IFERROR(INDEX(入力!$L$9:$L$10004,MATCH(A111,入力!$M$9:$M$10004,0),1),0)</f>
        <v>0</v>
      </c>
      <c r="C111" s="44">
        <f>IFERROR(INDEX(入力!$B$9:$B$10004,MATCH($A111,入力!$M$9:$M$10004,0),1),0)</f>
        <v>0</v>
      </c>
      <c r="D111" s="45">
        <f>IFERROR(INDEX(入力!$P$9:$P$10004,MATCH($A111,入力!$M$9:$M$10004,0),1),0)</f>
        <v>0</v>
      </c>
      <c r="E111" s="45">
        <f>IFERROR(INDEX(入力!$N$9:$N$10004,MATCH($A111,入力!$M$9:$M$10004,0),1),0)</f>
        <v>0</v>
      </c>
      <c r="F111" s="45">
        <f>IFERROR(INDEX(入力!$O$9:$O$10004,MATCH($A111,入力!$M$9:$M$10004,0),1),0)</f>
        <v>0</v>
      </c>
      <c r="G111" s="46">
        <f>IFERROR(INDEX(入力!$D$9:$D$10004,MATCH($A111,入力!$M$9:$M$10004,0),1),0)*-1</f>
        <v>0</v>
      </c>
      <c r="H111" s="41">
        <f>IFERROR(INDEX(入力!$B$9:$B$10004,MATCH($A111,入力!$F$9:$F$10004,0),1),0)</f>
        <v>0</v>
      </c>
      <c r="I111" s="42">
        <f>IFERROR(INDEX(入力!$I$9:$I$10004,MATCH($A111,入力!$F$9:$F$10004,0),1),0)</f>
        <v>0</v>
      </c>
      <c r="J111" s="47">
        <f>IFERROR(INDEX(入力!$D$9:$D$10004,MATCH($A111,入力!$F$9:$F$10004,0),1),0)</f>
        <v>0</v>
      </c>
      <c r="K111" s="48">
        <f t="shared" si="6"/>
        <v>0</v>
      </c>
      <c r="M111" s="133">
        <f t="shared" si="4"/>
        <v>0</v>
      </c>
    </row>
    <row r="112" spans="1:13">
      <c r="A112" s="21">
        <f t="shared" si="5"/>
        <v>108</v>
      </c>
      <c r="B112" s="43">
        <f>IFERROR(INDEX(入力!$L$9:$L$10004,MATCH(A112,入力!$M$9:$M$10004,0),1),0)</f>
        <v>0</v>
      </c>
      <c r="C112" s="44">
        <f>IFERROR(INDEX(入力!$B$9:$B$10004,MATCH($A112,入力!$M$9:$M$10004,0),1),0)</f>
        <v>0</v>
      </c>
      <c r="D112" s="45">
        <f>IFERROR(INDEX(入力!$P$9:$P$10004,MATCH($A112,入力!$M$9:$M$10004,0),1),0)</f>
        <v>0</v>
      </c>
      <c r="E112" s="45">
        <f>IFERROR(INDEX(入力!$N$9:$N$10004,MATCH($A112,入力!$M$9:$M$10004,0),1),0)</f>
        <v>0</v>
      </c>
      <c r="F112" s="45">
        <f>IFERROR(INDEX(入力!$O$9:$O$10004,MATCH($A112,入力!$M$9:$M$10004,0),1),0)</f>
        <v>0</v>
      </c>
      <c r="G112" s="46">
        <f>IFERROR(INDEX(入力!$D$9:$D$10004,MATCH($A112,入力!$M$9:$M$10004,0),1),0)*-1</f>
        <v>0</v>
      </c>
      <c r="H112" s="41">
        <f>IFERROR(INDEX(入力!$B$9:$B$10004,MATCH($A112,入力!$F$9:$F$10004,0),1),0)</f>
        <v>0</v>
      </c>
      <c r="I112" s="42">
        <f>IFERROR(INDEX(入力!$I$9:$I$10004,MATCH($A112,入力!$F$9:$F$10004,0),1),0)</f>
        <v>0</v>
      </c>
      <c r="J112" s="47">
        <f>IFERROR(INDEX(入力!$D$9:$D$10004,MATCH($A112,入力!$F$9:$F$10004,0),1),0)</f>
        <v>0</v>
      </c>
      <c r="K112" s="48">
        <f t="shared" si="6"/>
        <v>0</v>
      </c>
      <c r="M112" s="133">
        <f t="shared" si="4"/>
        <v>0</v>
      </c>
    </row>
    <row r="113" spans="1:13">
      <c r="A113" s="21">
        <f t="shared" si="5"/>
        <v>109</v>
      </c>
      <c r="B113" s="43">
        <f>IFERROR(INDEX(入力!$L$9:$L$10004,MATCH(A113,入力!$M$9:$M$10004,0),1),0)</f>
        <v>0</v>
      </c>
      <c r="C113" s="44">
        <f>IFERROR(INDEX(入力!$B$9:$B$10004,MATCH($A113,入力!$M$9:$M$10004,0),1),0)</f>
        <v>0</v>
      </c>
      <c r="D113" s="45">
        <f>IFERROR(INDEX(入力!$P$9:$P$10004,MATCH($A113,入力!$M$9:$M$10004,0),1),0)</f>
        <v>0</v>
      </c>
      <c r="E113" s="45">
        <f>IFERROR(INDEX(入力!$N$9:$N$10004,MATCH($A113,入力!$M$9:$M$10004,0),1),0)</f>
        <v>0</v>
      </c>
      <c r="F113" s="45">
        <f>IFERROR(INDEX(入力!$O$9:$O$10004,MATCH($A113,入力!$M$9:$M$10004,0),1),0)</f>
        <v>0</v>
      </c>
      <c r="G113" s="46">
        <f>IFERROR(INDEX(入力!$D$9:$D$10004,MATCH($A113,入力!$M$9:$M$10004,0),1),0)*-1</f>
        <v>0</v>
      </c>
      <c r="H113" s="41">
        <f>IFERROR(INDEX(入力!$B$9:$B$10004,MATCH($A113,入力!$F$9:$F$10004,0),1),0)</f>
        <v>0</v>
      </c>
      <c r="I113" s="42">
        <f>IFERROR(INDEX(入力!$I$9:$I$10004,MATCH($A113,入力!$F$9:$F$10004,0),1),0)</f>
        <v>0</v>
      </c>
      <c r="J113" s="47">
        <f>IFERROR(INDEX(入力!$D$9:$D$10004,MATCH($A113,入力!$F$9:$F$10004,0),1),0)</f>
        <v>0</v>
      </c>
      <c r="K113" s="48">
        <f t="shared" si="6"/>
        <v>0</v>
      </c>
      <c r="M113" s="133">
        <f t="shared" si="4"/>
        <v>0</v>
      </c>
    </row>
    <row r="114" spans="1:13">
      <c r="A114" s="21">
        <f t="shared" si="5"/>
        <v>110</v>
      </c>
      <c r="B114" s="43">
        <f>IFERROR(INDEX(入力!$L$9:$L$10004,MATCH(A114,入力!$M$9:$M$10004,0),1),0)</f>
        <v>0</v>
      </c>
      <c r="C114" s="44">
        <f>IFERROR(INDEX(入力!$B$9:$B$10004,MATCH($A114,入力!$M$9:$M$10004,0),1),0)</f>
        <v>0</v>
      </c>
      <c r="D114" s="45">
        <f>IFERROR(INDEX(入力!$P$9:$P$10004,MATCH($A114,入力!$M$9:$M$10004,0),1),0)</f>
        <v>0</v>
      </c>
      <c r="E114" s="45">
        <f>IFERROR(INDEX(入力!$N$9:$N$10004,MATCH($A114,入力!$M$9:$M$10004,0),1),0)</f>
        <v>0</v>
      </c>
      <c r="F114" s="45">
        <f>IFERROR(INDEX(入力!$O$9:$O$10004,MATCH($A114,入力!$M$9:$M$10004,0),1),0)</f>
        <v>0</v>
      </c>
      <c r="G114" s="46">
        <f>IFERROR(INDEX(入力!$D$9:$D$10004,MATCH($A114,入力!$M$9:$M$10004,0),1),0)*-1</f>
        <v>0</v>
      </c>
      <c r="H114" s="41">
        <f>IFERROR(INDEX(入力!$B$9:$B$10004,MATCH($A114,入力!$F$9:$F$10004,0),1),0)</f>
        <v>0</v>
      </c>
      <c r="I114" s="42">
        <f>IFERROR(INDEX(入力!$I$9:$I$10004,MATCH($A114,入力!$F$9:$F$10004,0),1),0)</f>
        <v>0</v>
      </c>
      <c r="J114" s="47">
        <f>IFERROR(INDEX(入力!$D$9:$D$10004,MATCH($A114,入力!$F$9:$F$10004,0),1),0)</f>
        <v>0</v>
      </c>
      <c r="K114" s="48">
        <f t="shared" si="6"/>
        <v>0</v>
      </c>
      <c r="M114" s="133">
        <f t="shared" si="4"/>
        <v>0</v>
      </c>
    </row>
    <row r="115" spans="1:13">
      <c r="A115" s="21">
        <f t="shared" si="5"/>
        <v>111</v>
      </c>
      <c r="B115" s="43">
        <f>IFERROR(INDEX(入力!$L$9:$L$10004,MATCH(A115,入力!$M$9:$M$10004,0),1),0)</f>
        <v>0</v>
      </c>
      <c r="C115" s="44">
        <f>IFERROR(INDEX(入力!$B$9:$B$10004,MATCH($A115,入力!$M$9:$M$10004,0),1),0)</f>
        <v>0</v>
      </c>
      <c r="D115" s="45">
        <f>IFERROR(INDEX(入力!$P$9:$P$10004,MATCH($A115,入力!$M$9:$M$10004,0),1),0)</f>
        <v>0</v>
      </c>
      <c r="E115" s="45">
        <f>IFERROR(INDEX(入力!$N$9:$N$10004,MATCH($A115,入力!$M$9:$M$10004,0),1),0)</f>
        <v>0</v>
      </c>
      <c r="F115" s="45">
        <f>IFERROR(INDEX(入力!$O$9:$O$10004,MATCH($A115,入力!$M$9:$M$10004,0),1),0)</f>
        <v>0</v>
      </c>
      <c r="G115" s="46">
        <f>IFERROR(INDEX(入力!$D$9:$D$10004,MATCH($A115,入力!$M$9:$M$10004,0),1),0)*-1</f>
        <v>0</v>
      </c>
      <c r="H115" s="41">
        <f>IFERROR(INDEX(入力!$B$9:$B$10004,MATCH($A115,入力!$F$9:$F$10004,0),1),0)</f>
        <v>0</v>
      </c>
      <c r="I115" s="42">
        <f>IFERROR(INDEX(入力!$I$9:$I$10004,MATCH($A115,入力!$F$9:$F$10004,0),1),0)</f>
        <v>0</v>
      </c>
      <c r="J115" s="47">
        <f>IFERROR(INDEX(入力!$D$9:$D$10004,MATCH($A115,入力!$F$9:$F$10004,0),1),0)</f>
        <v>0</v>
      </c>
      <c r="K115" s="48">
        <f t="shared" si="6"/>
        <v>0</v>
      </c>
      <c r="M115" s="133">
        <f t="shared" si="4"/>
        <v>0</v>
      </c>
    </row>
    <row r="116" spans="1:13">
      <c r="A116" s="21">
        <f t="shared" si="5"/>
        <v>112</v>
      </c>
      <c r="B116" s="43">
        <f>IFERROR(INDEX(入力!$L$9:$L$10004,MATCH(A116,入力!$M$9:$M$10004,0),1),0)</f>
        <v>0</v>
      </c>
      <c r="C116" s="44">
        <f>IFERROR(INDEX(入力!$B$9:$B$10004,MATCH($A116,入力!$M$9:$M$10004,0),1),0)</f>
        <v>0</v>
      </c>
      <c r="D116" s="45">
        <f>IFERROR(INDEX(入力!$P$9:$P$10004,MATCH($A116,入力!$M$9:$M$10004,0),1),0)</f>
        <v>0</v>
      </c>
      <c r="E116" s="45">
        <f>IFERROR(INDEX(入力!$N$9:$N$10004,MATCH($A116,入力!$M$9:$M$10004,0),1),0)</f>
        <v>0</v>
      </c>
      <c r="F116" s="45">
        <f>IFERROR(INDEX(入力!$O$9:$O$10004,MATCH($A116,入力!$M$9:$M$10004,0),1),0)</f>
        <v>0</v>
      </c>
      <c r="G116" s="46">
        <f>IFERROR(INDEX(入力!$D$9:$D$10004,MATCH($A116,入力!$M$9:$M$10004,0),1),0)*-1</f>
        <v>0</v>
      </c>
      <c r="H116" s="41">
        <f>IFERROR(INDEX(入力!$B$9:$B$10004,MATCH($A116,入力!$F$9:$F$10004,0),1),0)</f>
        <v>0</v>
      </c>
      <c r="I116" s="42">
        <f>IFERROR(INDEX(入力!$I$9:$I$10004,MATCH($A116,入力!$F$9:$F$10004,0),1),0)</f>
        <v>0</v>
      </c>
      <c r="J116" s="47">
        <f>IFERROR(INDEX(入力!$D$9:$D$10004,MATCH($A116,入力!$F$9:$F$10004,0),1),0)</f>
        <v>0</v>
      </c>
      <c r="K116" s="48">
        <f t="shared" si="6"/>
        <v>0</v>
      </c>
      <c r="M116" s="133">
        <f t="shared" si="4"/>
        <v>0</v>
      </c>
    </row>
  </sheetData>
  <phoneticPr fontId="4"/>
  <conditionalFormatting sqref="A5:K14 A15:A26 B15:K116">
    <cfRule type="expression" dxfId="0" priority="1">
      <formula>$K5&lt;&gt;0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47F91-051A-4258-90B2-120E969A1A78}">
  <sheetPr>
    <tabColor theme="8" tint="0.79998168889431442"/>
  </sheetPr>
  <dimension ref="B2:U44"/>
  <sheetViews>
    <sheetView showGridLines="0" workbookViewId="0">
      <selection activeCell="D18" sqref="D18"/>
    </sheetView>
  </sheetViews>
  <sheetFormatPr defaultColWidth="9.5703125" defaultRowHeight="12"/>
  <cols>
    <col min="2" max="2" width="13.140625" customWidth="1"/>
    <col min="3" max="3" width="9.5703125" style="95"/>
    <col min="4" max="5" width="9.5703125" style="96"/>
    <col min="6" max="6" width="9.5703125" style="97"/>
    <col min="8" max="8" width="17" customWidth="1"/>
    <col min="9" max="9" width="15.85546875" customWidth="1"/>
    <col min="14" max="19" width="9.5703125" style="94"/>
    <col min="20" max="20" width="10.7109375" style="94" bestFit="1" customWidth="1"/>
    <col min="21" max="21" width="9.5703125" style="94"/>
  </cols>
  <sheetData>
    <row r="2" spans="2:21" ht="24">
      <c r="B2" s="93" t="s">
        <v>82</v>
      </c>
      <c r="C2"/>
      <c r="D2"/>
      <c r="E2"/>
      <c r="F2"/>
    </row>
    <row r="4" spans="2:21">
      <c r="N4" s="98" t="s">
        <v>83</v>
      </c>
      <c r="O4" s="98" t="s">
        <v>83</v>
      </c>
      <c r="P4" s="99"/>
      <c r="Q4" s="98" t="s">
        <v>84</v>
      </c>
      <c r="R4" s="98" t="s">
        <v>84</v>
      </c>
      <c r="S4" s="98"/>
      <c r="T4" s="98" t="s">
        <v>83</v>
      </c>
    </row>
    <row r="5" spans="2:21" s="102" customFormat="1" ht="24.75" customHeight="1">
      <c r="B5" s="100" t="s">
        <v>85</v>
      </c>
      <c r="C5" s="193" t="s">
        <v>0</v>
      </c>
      <c r="D5" s="194" t="s">
        <v>3</v>
      </c>
      <c r="E5" s="194" t="s">
        <v>4</v>
      </c>
      <c r="F5" s="101" t="s">
        <v>78</v>
      </c>
      <c r="H5" s="103" t="s">
        <v>86</v>
      </c>
      <c r="I5" s="104">
        <f>SUM(F6:F44)</f>
        <v>0</v>
      </c>
      <c r="J5" s="105" t="s">
        <v>35</v>
      </c>
      <c r="N5" s="106" t="s">
        <v>3</v>
      </c>
      <c r="O5" s="106" t="s">
        <v>4</v>
      </c>
      <c r="P5" s="107" t="s">
        <v>33</v>
      </c>
      <c r="Q5" s="106" t="s">
        <v>3</v>
      </c>
      <c r="R5" s="106" t="s">
        <v>4</v>
      </c>
      <c r="S5" s="106"/>
      <c r="T5" s="108" t="s">
        <v>5</v>
      </c>
      <c r="U5" s="109" t="s">
        <v>33</v>
      </c>
    </row>
    <row r="6" spans="2:21">
      <c r="B6" s="5" t="s">
        <v>87</v>
      </c>
      <c r="C6" s="110">
        <v>44699</v>
      </c>
      <c r="D6" s="111">
        <v>1</v>
      </c>
      <c r="E6" s="111"/>
      <c r="F6" s="112">
        <f t="shared" ref="F6:F11" si="0">D6*Q6+E6*R6</f>
        <v>0</v>
      </c>
      <c r="H6" s="1"/>
      <c r="N6" s="113">
        <f>IFERROR(VLOOKUP($C6,'相場&amp;ウオレット'!$A$4:$E$53,2,0),0)</f>
        <v>0</v>
      </c>
      <c r="O6" s="113">
        <f>IFERROR(VLOOKUP($C6,'相場&amp;ウオレット'!$A$4:$E$53,3,0),0)</f>
        <v>0</v>
      </c>
      <c r="P6" s="113">
        <f>IFERROR(VLOOKUP($C6,'相場&amp;ウオレット'!$A$4:$E$53,5,0),0)</f>
        <v>0</v>
      </c>
      <c r="Q6" s="113">
        <f t="shared" ref="Q6:R6" si="1">N6*$P6</f>
        <v>0</v>
      </c>
      <c r="R6" s="113">
        <f t="shared" si="1"/>
        <v>0</v>
      </c>
      <c r="S6" s="113"/>
      <c r="T6" s="114">
        <f>IFERROR(VLOOKUP($I7,'相場&amp;ウオレット'!$A$4:$E$53,4,0),0)</f>
        <v>0</v>
      </c>
      <c r="U6" s="114">
        <f>IFERROR(VLOOKUP($I7,'相場&amp;ウオレット'!$A$4:$E$53,5,0),0)</f>
        <v>0</v>
      </c>
    </row>
    <row r="7" spans="2:21">
      <c r="B7" s="5" t="s">
        <v>87</v>
      </c>
      <c r="C7" s="110">
        <v>44699</v>
      </c>
      <c r="D7" s="111">
        <v>2</v>
      </c>
      <c r="E7" s="111"/>
      <c r="F7" s="112">
        <f t="shared" si="0"/>
        <v>0</v>
      </c>
      <c r="H7" s="199" t="s">
        <v>88</v>
      </c>
      <c r="I7" s="201">
        <v>44699</v>
      </c>
      <c r="N7" s="113">
        <f>IFERROR(VLOOKUP($C7,'相場&amp;ウオレット'!$A$4:$E$53,2,0),0)</f>
        <v>0</v>
      </c>
      <c r="O7" s="113">
        <f>IFERROR(VLOOKUP($C7,'相場&amp;ウオレット'!$A$4:$E$53,3,0),0)</f>
        <v>0</v>
      </c>
      <c r="P7" s="113">
        <f>IFERROR(VLOOKUP($C7,'相場&amp;ウオレット'!$A$4:$E$53,5,0),0)</f>
        <v>0</v>
      </c>
      <c r="Q7" s="113">
        <f t="shared" ref="Q7:Q44" si="2">N7*$P7</f>
        <v>0</v>
      </c>
      <c r="R7" s="113">
        <f t="shared" ref="R7:R44" si="3">O7*$P7</f>
        <v>0</v>
      </c>
      <c r="S7" s="113"/>
      <c r="T7" s="113"/>
    </row>
    <row r="8" spans="2:21">
      <c r="B8" s="5" t="s">
        <v>87</v>
      </c>
      <c r="C8" s="110">
        <v>44699</v>
      </c>
      <c r="D8" s="111">
        <v>3</v>
      </c>
      <c r="E8" s="111"/>
      <c r="F8" s="112">
        <f t="shared" si="0"/>
        <v>0</v>
      </c>
      <c r="H8" s="200"/>
      <c r="I8" s="202"/>
      <c r="N8" s="113">
        <f>IFERROR(VLOOKUP($C8,'相場&amp;ウオレット'!$A$4:$E$53,2,0),0)</f>
        <v>0</v>
      </c>
      <c r="O8" s="113">
        <f>IFERROR(VLOOKUP($C8,'相場&amp;ウオレット'!$A$4:$E$53,3,0),0)</f>
        <v>0</v>
      </c>
      <c r="P8" s="113">
        <f>IFERROR(VLOOKUP($C8,'相場&amp;ウオレット'!$A$4:$E$53,5,0),0)</f>
        <v>0</v>
      </c>
      <c r="Q8" s="113">
        <f t="shared" si="2"/>
        <v>0</v>
      </c>
      <c r="R8" s="113">
        <f t="shared" si="3"/>
        <v>0</v>
      </c>
      <c r="S8" s="113"/>
    </row>
    <row r="9" spans="2:21">
      <c r="B9" s="5" t="s">
        <v>87</v>
      </c>
      <c r="C9" s="110">
        <v>44699</v>
      </c>
      <c r="D9" s="111">
        <v>4</v>
      </c>
      <c r="E9" s="111"/>
      <c r="F9" s="112">
        <f t="shared" si="0"/>
        <v>0</v>
      </c>
      <c r="H9" s="1"/>
      <c r="N9" s="113">
        <f>IFERROR(VLOOKUP($C9,'相場&amp;ウオレット'!$A$4:$E$53,2,0),0)</f>
        <v>0</v>
      </c>
      <c r="O9" s="113">
        <f>IFERROR(VLOOKUP($C9,'相場&amp;ウオレット'!$A$4:$E$53,3,0),0)</f>
        <v>0</v>
      </c>
      <c r="P9" s="113">
        <f>IFERROR(VLOOKUP($C9,'相場&amp;ウオレット'!$A$4:$E$53,5,0),0)</f>
        <v>0</v>
      </c>
      <c r="Q9" s="113">
        <f t="shared" si="2"/>
        <v>0</v>
      </c>
      <c r="R9" s="113">
        <f t="shared" si="3"/>
        <v>0</v>
      </c>
      <c r="S9" s="113"/>
    </row>
    <row r="10" spans="2:21">
      <c r="B10" s="5" t="s">
        <v>87</v>
      </c>
      <c r="C10" s="110">
        <v>44699</v>
      </c>
      <c r="D10" s="111">
        <v>10</v>
      </c>
      <c r="E10" s="111">
        <v>10</v>
      </c>
      <c r="F10" s="112">
        <f t="shared" si="0"/>
        <v>0</v>
      </c>
      <c r="H10" s="195" t="s">
        <v>89</v>
      </c>
      <c r="I10" s="203" t="e">
        <f>T11</f>
        <v>#DIV/0!</v>
      </c>
      <c r="N10" s="113">
        <f>IFERROR(VLOOKUP($C10,'相場&amp;ウオレット'!$A$4:$E$53,2,0),0)</f>
        <v>0</v>
      </c>
      <c r="O10" s="113">
        <f>IFERROR(VLOOKUP($C10,'相場&amp;ウオレット'!$A$4:$E$53,3,0),0)</f>
        <v>0</v>
      </c>
      <c r="P10" s="113">
        <f>IFERROR(VLOOKUP($C10,'相場&amp;ウオレット'!$A$4:$E$53,5,0),0)</f>
        <v>0</v>
      </c>
      <c r="Q10" s="113">
        <f t="shared" si="2"/>
        <v>0</v>
      </c>
      <c r="R10" s="113">
        <f t="shared" si="3"/>
        <v>0</v>
      </c>
      <c r="S10" s="113"/>
      <c r="T10" s="115" t="s">
        <v>89</v>
      </c>
    </row>
    <row r="11" spans="2:21">
      <c r="B11" s="5" t="s">
        <v>90</v>
      </c>
      <c r="C11" s="110">
        <v>44699</v>
      </c>
      <c r="D11" s="111">
        <v>160</v>
      </c>
      <c r="E11" s="111">
        <v>40</v>
      </c>
      <c r="F11" s="112">
        <f t="shared" si="0"/>
        <v>0</v>
      </c>
      <c r="H11" s="196"/>
      <c r="I11" s="204"/>
      <c r="J11" t="s">
        <v>5</v>
      </c>
      <c r="N11" s="113">
        <f>IFERROR(VLOOKUP($C11,'相場&amp;ウオレット'!$A$4:$E$53,2,0),0)</f>
        <v>0</v>
      </c>
      <c r="O11" s="113">
        <f>IFERROR(VLOOKUP($C11,'相場&amp;ウオレット'!$A$4:$E$53,3,0),0)</f>
        <v>0</v>
      </c>
      <c r="P11" s="113">
        <f>IFERROR(VLOOKUP($C11,'相場&amp;ウオレット'!$A$4:$E$53,5,0),0)</f>
        <v>0</v>
      </c>
      <c r="Q11" s="113">
        <f t="shared" si="2"/>
        <v>0</v>
      </c>
      <c r="R11" s="113">
        <f t="shared" si="3"/>
        <v>0</v>
      </c>
      <c r="S11" s="113"/>
      <c r="T11" s="114" t="e">
        <f>ROUNDUP(I5/U6/T6/94%,2)</f>
        <v>#DIV/0!</v>
      </c>
    </row>
    <row r="12" spans="2:21">
      <c r="B12" s="5"/>
      <c r="C12" s="110"/>
      <c r="D12" s="111"/>
      <c r="E12" s="111"/>
      <c r="F12" s="112"/>
      <c r="N12" s="113">
        <f>IFERROR(VLOOKUP($C12,'相場&amp;ウオレット'!$A$4:$E$53,2,0),0)</f>
        <v>0</v>
      </c>
      <c r="O12" s="113">
        <f>IFERROR(VLOOKUP($C12,'相場&amp;ウオレット'!$A$4:$E$53,3,0),0)</f>
        <v>0</v>
      </c>
      <c r="P12" s="113">
        <f>IFERROR(VLOOKUP($C12,'相場&amp;ウオレット'!$A$4:$E$53,5,0),0)</f>
        <v>0</v>
      </c>
      <c r="Q12" s="113">
        <f t="shared" si="2"/>
        <v>0</v>
      </c>
      <c r="R12" s="113">
        <f t="shared" si="3"/>
        <v>0</v>
      </c>
      <c r="S12" s="113"/>
      <c r="T12" s="113"/>
    </row>
    <row r="13" spans="2:21">
      <c r="B13" s="5"/>
      <c r="C13" s="110"/>
      <c r="D13" s="111"/>
      <c r="E13" s="111"/>
      <c r="F13" s="112"/>
      <c r="H13" s="195" t="s">
        <v>91</v>
      </c>
      <c r="I13" s="205">
        <v>12.5</v>
      </c>
      <c r="N13" s="113">
        <f>IFERROR(VLOOKUP($C13,'相場&amp;ウオレット'!$A$4:$E$53,2,0),0)</f>
        <v>0</v>
      </c>
      <c r="O13" s="113">
        <f>IFERROR(VLOOKUP($C13,'相場&amp;ウオレット'!$A$4:$E$53,3,0),0)</f>
        <v>0</v>
      </c>
      <c r="P13" s="113">
        <f>IFERROR(VLOOKUP($C13,'相場&amp;ウオレット'!$A$4:$E$53,5,0),0)</f>
        <v>0</v>
      </c>
      <c r="Q13" s="113">
        <f t="shared" si="2"/>
        <v>0</v>
      </c>
      <c r="R13" s="113">
        <f t="shared" si="3"/>
        <v>0</v>
      </c>
      <c r="S13" s="113"/>
      <c r="T13" s="113"/>
    </row>
    <row r="14" spans="2:21">
      <c r="B14" s="5"/>
      <c r="C14" s="110"/>
      <c r="D14" s="111"/>
      <c r="E14" s="111"/>
      <c r="F14" s="112"/>
      <c r="H14" s="196"/>
      <c r="I14" s="205"/>
      <c r="J14" t="s">
        <v>5</v>
      </c>
      <c r="N14" s="113">
        <f>IFERROR(VLOOKUP($C14,'相場&amp;ウオレット'!$A$4:$E$53,2,0),0)</f>
        <v>0</v>
      </c>
      <c r="O14" s="113">
        <f>IFERROR(VLOOKUP($C14,'相場&amp;ウオレット'!$A$4:$E$53,3,0),0)</f>
        <v>0</v>
      </c>
      <c r="P14" s="113">
        <f>IFERROR(VLOOKUP($C14,'相場&amp;ウオレット'!$A$4:$E$53,5,0),0)</f>
        <v>0</v>
      </c>
      <c r="Q14" s="113">
        <f t="shared" si="2"/>
        <v>0</v>
      </c>
      <c r="R14" s="113">
        <f t="shared" si="3"/>
        <v>0</v>
      </c>
      <c r="S14" s="113"/>
      <c r="T14" s="113"/>
    </row>
    <row r="15" spans="2:21">
      <c r="B15" s="5"/>
      <c r="C15" s="110"/>
      <c r="D15" s="111"/>
      <c r="E15" s="111"/>
      <c r="F15" s="112"/>
      <c r="N15" s="113">
        <f>IFERROR(VLOOKUP($C15,'相場&amp;ウオレット'!$A$4:$E$53,2,0),0)</f>
        <v>0</v>
      </c>
      <c r="O15" s="113">
        <f>IFERROR(VLOOKUP($C15,'相場&amp;ウオレット'!$A$4:$E$53,3,0),0)</f>
        <v>0</v>
      </c>
      <c r="P15" s="113">
        <f>IFERROR(VLOOKUP($C15,'相場&amp;ウオレット'!$A$4:$E$53,5,0),0)</f>
        <v>0</v>
      </c>
      <c r="Q15" s="113">
        <f t="shared" si="2"/>
        <v>0</v>
      </c>
      <c r="R15" s="113">
        <f t="shared" si="3"/>
        <v>0</v>
      </c>
      <c r="S15" s="113"/>
      <c r="T15" s="113"/>
    </row>
    <row r="16" spans="2:21">
      <c r="B16" s="5"/>
      <c r="C16" s="110"/>
      <c r="D16" s="111"/>
      <c r="E16" s="111"/>
      <c r="F16" s="112"/>
      <c r="H16" s="195" t="s">
        <v>91</v>
      </c>
      <c r="I16" s="197">
        <f>T17</f>
        <v>0</v>
      </c>
      <c r="N16" s="113">
        <f>IFERROR(VLOOKUP($C16,'相場&amp;ウオレット'!$A$4:$E$53,2,0),0)</f>
        <v>0</v>
      </c>
      <c r="O16" s="113">
        <f>IFERROR(VLOOKUP($C16,'相場&amp;ウオレット'!$A$4:$E$53,3,0),0)</f>
        <v>0</v>
      </c>
      <c r="P16" s="113">
        <f>IFERROR(VLOOKUP($C16,'相場&amp;ウオレット'!$A$4:$E$53,5,0),0)</f>
        <v>0</v>
      </c>
      <c r="Q16" s="113">
        <f t="shared" si="2"/>
        <v>0</v>
      </c>
      <c r="R16" s="113">
        <f t="shared" si="3"/>
        <v>0</v>
      </c>
      <c r="S16" s="113"/>
      <c r="T16" s="115" t="s">
        <v>92</v>
      </c>
    </row>
    <row r="17" spans="2:20">
      <c r="B17" s="5"/>
      <c r="C17" s="110"/>
      <c r="D17" s="111"/>
      <c r="E17" s="111"/>
      <c r="F17" s="112"/>
      <c r="H17" s="196"/>
      <c r="I17" s="197"/>
      <c r="J17" t="s">
        <v>35</v>
      </c>
      <c r="N17" s="113">
        <f>IFERROR(VLOOKUP($C17,'相場&amp;ウオレット'!$A$4:$E$53,2,0),0)</f>
        <v>0</v>
      </c>
      <c r="O17" s="113">
        <f>IFERROR(VLOOKUP($C17,'相場&amp;ウオレット'!$A$4:$E$53,3,0),0)</f>
        <v>0</v>
      </c>
      <c r="P17" s="113">
        <f>IFERROR(VLOOKUP($C17,'相場&amp;ウオレット'!$A$4:$E$53,5,0),0)</f>
        <v>0</v>
      </c>
      <c r="Q17" s="113">
        <f t="shared" si="2"/>
        <v>0</v>
      </c>
      <c r="R17" s="113">
        <f t="shared" si="3"/>
        <v>0</v>
      </c>
      <c r="S17" s="113"/>
      <c r="T17" s="116">
        <f>I13*94%*T6*U6</f>
        <v>0</v>
      </c>
    </row>
    <row r="18" spans="2:20">
      <c r="B18" s="5"/>
      <c r="C18" s="110"/>
      <c r="D18" s="111"/>
      <c r="E18" s="111"/>
      <c r="F18" s="112"/>
      <c r="N18" s="113">
        <f>IFERROR(VLOOKUP($C18,'相場&amp;ウオレット'!$A$4:$E$53,2,0),0)</f>
        <v>0</v>
      </c>
      <c r="O18" s="113">
        <f>IFERROR(VLOOKUP($C18,'相場&amp;ウオレット'!$A$4:$E$53,3,0),0)</f>
        <v>0</v>
      </c>
      <c r="P18" s="113">
        <f>IFERROR(VLOOKUP($C18,'相場&amp;ウオレット'!$A$4:$E$53,5,0),0)</f>
        <v>0</v>
      </c>
      <c r="Q18" s="113">
        <f t="shared" si="2"/>
        <v>0</v>
      </c>
      <c r="R18" s="113">
        <f t="shared" si="3"/>
        <v>0</v>
      </c>
      <c r="S18" s="113"/>
      <c r="T18" s="113"/>
    </row>
    <row r="19" spans="2:20">
      <c r="B19" s="5"/>
      <c r="C19" s="110"/>
      <c r="D19" s="111"/>
      <c r="E19" s="111"/>
      <c r="F19" s="112"/>
      <c r="H19" s="195" t="s">
        <v>92</v>
      </c>
      <c r="I19" s="198">
        <f>T17-I5</f>
        <v>0</v>
      </c>
      <c r="N19" s="113">
        <f>IFERROR(VLOOKUP($C19,'相場&amp;ウオレット'!$A$4:$E$53,2,0),0)</f>
        <v>0</v>
      </c>
      <c r="O19" s="113">
        <f>IFERROR(VLOOKUP($C19,'相場&amp;ウオレット'!$A$4:$E$53,3,0),0)</f>
        <v>0</v>
      </c>
      <c r="P19" s="113">
        <f>IFERROR(VLOOKUP($C19,'相場&amp;ウオレット'!$A$4:$E$53,5,0),0)</f>
        <v>0</v>
      </c>
      <c r="Q19" s="113">
        <f t="shared" si="2"/>
        <v>0</v>
      </c>
      <c r="R19" s="113">
        <f t="shared" si="3"/>
        <v>0</v>
      </c>
      <c r="S19" s="113"/>
      <c r="T19" s="113"/>
    </row>
    <row r="20" spans="2:20">
      <c r="B20" s="5"/>
      <c r="C20" s="110"/>
      <c r="D20" s="111"/>
      <c r="E20" s="111"/>
      <c r="F20" s="112"/>
      <c r="H20" s="196"/>
      <c r="I20" s="198"/>
      <c r="J20" t="s">
        <v>35</v>
      </c>
      <c r="N20" s="113">
        <f>IFERROR(VLOOKUP($C20,'相場&amp;ウオレット'!$A$4:$E$53,2,0),0)</f>
        <v>0</v>
      </c>
      <c r="O20" s="113">
        <f>IFERROR(VLOOKUP($C20,'相場&amp;ウオレット'!$A$4:$E$53,3,0),0)</f>
        <v>0</v>
      </c>
      <c r="P20" s="113">
        <f>IFERROR(VLOOKUP($C20,'相場&amp;ウオレット'!$A$4:$E$53,5,0),0)</f>
        <v>0</v>
      </c>
      <c r="Q20" s="113">
        <f t="shared" si="2"/>
        <v>0</v>
      </c>
      <c r="R20" s="113">
        <f t="shared" si="3"/>
        <v>0</v>
      </c>
      <c r="S20" s="113"/>
      <c r="T20" s="113"/>
    </row>
    <row r="21" spans="2:20">
      <c r="B21" s="5"/>
      <c r="C21" s="110"/>
      <c r="D21" s="111"/>
      <c r="E21" s="111"/>
      <c r="F21" s="112"/>
      <c r="N21" s="113">
        <f>IFERROR(VLOOKUP($C21,'相場&amp;ウオレット'!$A$4:$E$53,2,0),0)</f>
        <v>0</v>
      </c>
      <c r="O21" s="113">
        <f>IFERROR(VLOOKUP($C21,'相場&amp;ウオレット'!$A$4:$E$53,3,0),0)</f>
        <v>0</v>
      </c>
      <c r="P21" s="113">
        <f>IFERROR(VLOOKUP($C21,'相場&amp;ウオレット'!$A$4:$E$53,5,0),0)</f>
        <v>0</v>
      </c>
      <c r="Q21" s="113">
        <f t="shared" si="2"/>
        <v>0</v>
      </c>
      <c r="R21" s="113">
        <f t="shared" si="3"/>
        <v>0</v>
      </c>
      <c r="S21" s="113"/>
      <c r="T21" s="113"/>
    </row>
    <row r="22" spans="2:20">
      <c r="B22" s="5"/>
      <c r="C22" s="110"/>
      <c r="D22" s="111"/>
      <c r="E22" s="111"/>
      <c r="F22" s="112"/>
      <c r="N22" s="113">
        <f>IFERROR(VLOOKUP($C22,'相場&amp;ウオレット'!$A$4:$E$53,2,0),0)</f>
        <v>0</v>
      </c>
      <c r="O22" s="113">
        <f>IFERROR(VLOOKUP($C22,'相場&amp;ウオレット'!$A$4:$E$53,3,0),0)</f>
        <v>0</v>
      </c>
      <c r="P22" s="113">
        <f>IFERROR(VLOOKUP($C22,'相場&amp;ウオレット'!$A$4:$E$53,5,0),0)</f>
        <v>0</v>
      </c>
      <c r="Q22" s="113">
        <f t="shared" si="2"/>
        <v>0</v>
      </c>
      <c r="R22" s="113">
        <f t="shared" si="3"/>
        <v>0</v>
      </c>
      <c r="S22" s="113"/>
      <c r="T22" s="113"/>
    </row>
    <row r="23" spans="2:20">
      <c r="B23" s="5"/>
      <c r="C23" s="110"/>
      <c r="D23" s="111"/>
      <c r="E23" s="111"/>
      <c r="F23" s="112"/>
      <c r="N23" s="113">
        <f>IFERROR(VLOOKUP($C23,'相場&amp;ウオレット'!$A$4:$E$53,2,0),0)</f>
        <v>0</v>
      </c>
      <c r="O23" s="113">
        <f>IFERROR(VLOOKUP($C23,'相場&amp;ウオレット'!$A$4:$E$53,3,0),0)</f>
        <v>0</v>
      </c>
      <c r="P23" s="113">
        <f>IFERROR(VLOOKUP($C23,'相場&amp;ウオレット'!$A$4:$E$53,5,0),0)</f>
        <v>0</v>
      </c>
      <c r="Q23" s="113">
        <f t="shared" si="2"/>
        <v>0</v>
      </c>
      <c r="R23" s="113">
        <f t="shared" si="3"/>
        <v>0</v>
      </c>
      <c r="S23" s="113"/>
      <c r="T23" s="113"/>
    </row>
    <row r="24" spans="2:20">
      <c r="B24" s="5"/>
      <c r="C24" s="110"/>
      <c r="D24" s="111"/>
      <c r="E24" s="111"/>
      <c r="F24" s="112"/>
      <c r="N24" s="113">
        <f>IFERROR(VLOOKUP($C24,'相場&amp;ウオレット'!$A$4:$E$53,2,0),0)</f>
        <v>0</v>
      </c>
      <c r="O24" s="113">
        <f>IFERROR(VLOOKUP($C24,'相場&amp;ウオレット'!$A$4:$E$53,3,0),0)</f>
        <v>0</v>
      </c>
      <c r="P24" s="113">
        <f>IFERROR(VLOOKUP($C24,'相場&amp;ウオレット'!$A$4:$E$53,5,0),0)</f>
        <v>0</v>
      </c>
      <c r="Q24" s="113">
        <f t="shared" si="2"/>
        <v>0</v>
      </c>
      <c r="R24" s="113">
        <f t="shared" si="3"/>
        <v>0</v>
      </c>
      <c r="S24" s="113"/>
      <c r="T24" s="113"/>
    </row>
    <row r="25" spans="2:20">
      <c r="B25" s="5"/>
      <c r="C25" s="110"/>
      <c r="D25" s="111"/>
      <c r="E25" s="111"/>
      <c r="F25" s="112"/>
      <c r="N25" s="113">
        <f>IFERROR(VLOOKUP($C25,'相場&amp;ウオレット'!$A$4:$E$53,2,0),0)</f>
        <v>0</v>
      </c>
      <c r="O25" s="113">
        <f>IFERROR(VLOOKUP($C25,'相場&amp;ウオレット'!$A$4:$E$53,3,0),0)</f>
        <v>0</v>
      </c>
      <c r="P25" s="113">
        <f>IFERROR(VLOOKUP($C25,'相場&amp;ウオレット'!$A$4:$E$53,5,0),0)</f>
        <v>0</v>
      </c>
      <c r="Q25" s="113">
        <f t="shared" si="2"/>
        <v>0</v>
      </c>
      <c r="R25" s="113">
        <f t="shared" si="3"/>
        <v>0</v>
      </c>
      <c r="S25" s="113"/>
      <c r="T25" s="113"/>
    </row>
    <row r="26" spans="2:20">
      <c r="B26" s="5"/>
      <c r="C26" s="110"/>
      <c r="D26" s="111"/>
      <c r="E26" s="111"/>
      <c r="F26" s="112"/>
      <c r="N26" s="113">
        <f>IFERROR(VLOOKUP($C26,'相場&amp;ウオレット'!$A$4:$E$53,2,0),0)</f>
        <v>0</v>
      </c>
      <c r="O26" s="113">
        <f>IFERROR(VLOOKUP($C26,'相場&amp;ウオレット'!$A$4:$E$53,3,0),0)</f>
        <v>0</v>
      </c>
      <c r="P26" s="113">
        <f>IFERROR(VLOOKUP($C26,'相場&amp;ウオレット'!$A$4:$E$53,5,0),0)</f>
        <v>0</v>
      </c>
      <c r="Q26" s="113">
        <f t="shared" si="2"/>
        <v>0</v>
      </c>
      <c r="R26" s="113">
        <f t="shared" si="3"/>
        <v>0</v>
      </c>
      <c r="S26" s="113"/>
      <c r="T26" s="113"/>
    </row>
    <row r="27" spans="2:20">
      <c r="B27" s="5"/>
      <c r="C27" s="110"/>
      <c r="D27" s="111"/>
      <c r="E27" s="111"/>
      <c r="F27" s="112"/>
      <c r="N27" s="113">
        <f>IFERROR(VLOOKUP($C27,'相場&amp;ウオレット'!$A$4:$E$53,2,0),0)</f>
        <v>0</v>
      </c>
      <c r="O27" s="113">
        <f>IFERROR(VLOOKUP($C27,'相場&amp;ウオレット'!$A$4:$E$53,3,0),0)</f>
        <v>0</v>
      </c>
      <c r="P27" s="113">
        <f>IFERROR(VLOOKUP($C27,'相場&amp;ウオレット'!$A$4:$E$53,5,0),0)</f>
        <v>0</v>
      </c>
      <c r="Q27" s="113">
        <f t="shared" si="2"/>
        <v>0</v>
      </c>
      <c r="R27" s="113">
        <f t="shared" si="3"/>
        <v>0</v>
      </c>
      <c r="S27" s="113"/>
      <c r="T27" s="113"/>
    </row>
    <row r="28" spans="2:20">
      <c r="B28" s="5"/>
      <c r="C28" s="110"/>
      <c r="D28" s="111"/>
      <c r="E28" s="111"/>
      <c r="F28" s="112"/>
      <c r="N28" s="113">
        <f>IFERROR(VLOOKUP($C28,'相場&amp;ウオレット'!$A$4:$E$53,2,0),0)</f>
        <v>0</v>
      </c>
      <c r="O28" s="113">
        <f>IFERROR(VLOOKUP($C28,'相場&amp;ウオレット'!$A$4:$E$53,3,0),0)</f>
        <v>0</v>
      </c>
      <c r="P28" s="113">
        <f>IFERROR(VLOOKUP($C28,'相場&amp;ウオレット'!$A$4:$E$53,5,0),0)</f>
        <v>0</v>
      </c>
      <c r="Q28" s="113">
        <f t="shared" si="2"/>
        <v>0</v>
      </c>
      <c r="R28" s="113">
        <f t="shared" si="3"/>
        <v>0</v>
      </c>
      <c r="S28" s="113"/>
      <c r="T28" s="113"/>
    </row>
    <row r="29" spans="2:20">
      <c r="B29" s="5"/>
      <c r="C29" s="110"/>
      <c r="D29" s="111"/>
      <c r="E29" s="111"/>
      <c r="F29" s="112"/>
      <c r="N29" s="113">
        <f>IFERROR(VLOOKUP($C29,'相場&amp;ウオレット'!$A$4:$E$53,2,0),0)</f>
        <v>0</v>
      </c>
      <c r="O29" s="113">
        <f>IFERROR(VLOOKUP($C29,'相場&amp;ウオレット'!$A$4:$E$53,3,0),0)</f>
        <v>0</v>
      </c>
      <c r="P29" s="113">
        <f>IFERROR(VLOOKUP($C29,'相場&amp;ウオレット'!$A$4:$E$53,5,0),0)</f>
        <v>0</v>
      </c>
      <c r="Q29" s="113">
        <f t="shared" si="2"/>
        <v>0</v>
      </c>
      <c r="R29" s="113">
        <f t="shared" si="3"/>
        <v>0</v>
      </c>
      <c r="S29" s="113"/>
      <c r="T29" s="113"/>
    </row>
    <row r="30" spans="2:20">
      <c r="B30" s="5"/>
      <c r="C30" s="110"/>
      <c r="D30" s="111"/>
      <c r="E30" s="111"/>
      <c r="F30" s="112"/>
      <c r="N30" s="113">
        <f>IFERROR(VLOOKUP($C30,'相場&amp;ウオレット'!$A$4:$E$53,2,0),0)</f>
        <v>0</v>
      </c>
      <c r="O30" s="113">
        <f>IFERROR(VLOOKUP($C30,'相場&amp;ウオレット'!$A$4:$E$53,3,0),0)</f>
        <v>0</v>
      </c>
      <c r="P30" s="113">
        <f>IFERROR(VLOOKUP($C30,'相場&amp;ウオレット'!$A$4:$E$53,5,0),0)</f>
        <v>0</v>
      </c>
      <c r="Q30" s="113">
        <f t="shared" si="2"/>
        <v>0</v>
      </c>
      <c r="R30" s="113">
        <f t="shared" si="3"/>
        <v>0</v>
      </c>
      <c r="S30" s="113"/>
      <c r="T30" s="113"/>
    </row>
    <row r="31" spans="2:20">
      <c r="B31" s="5"/>
      <c r="C31" s="110"/>
      <c r="D31" s="111"/>
      <c r="E31" s="111"/>
      <c r="F31" s="112"/>
      <c r="N31" s="113">
        <f>IFERROR(VLOOKUP($C31,'相場&amp;ウオレット'!$A$4:$E$53,2,0),0)</f>
        <v>0</v>
      </c>
      <c r="O31" s="113">
        <f>IFERROR(VLOOKUP($C31,'相場&amp;ウオレット'!$A$4:$E$53,3,0),0)</f>
        <v>0</v>
      </c>
      <c r="P31" s="113">
        <f>IFERROR(VLOOKUP($C31,'相場&amp;ウオレット'!$A$4:$E$53,5,0),0)</f>
        <v>0</v>
      </c>
      <c r="Q31" s="113">
        <f t="shared" si="2"/>
        <v>0</v>
      </c>
      <c r="R31" s="113">
        <f t="shared" si="3"/>
        <v>0</v>
      </c>
      <c r="S31" s="113"/>
      <c r="T31" s="113"/>
    </row>
    <row r="32" spans="2:20">
      <c r="B32" s="5"/>
      <c r="C32" s="110"/>
      <c r="D32" s="111"/>
      <c r="E32" s="111"/>
      <c r="F32" s="112"/>
      <c r="N32" s="113">
        <f>IFERROR(VLOOKUP($C32,'相場&amp;ウオレット'!$A$4:$E$53,2,0),0)</f>
        <v>0</v>
      </c>
      <c r="O32" s="113">
        <f>IFERROR(VLOOKUP($C32,'相場&amp;ウオレット'!$A$4:$E$53,3,0),0)</f>
        <v>0</v>
      </c>
      <c r="P32" s="113">
        <f>IFERROR(VLOOKUP($C32,'相場&amp;ウオレット'!$A$4:$E$53,5,0),0)</f>
        <v>0</v>
      </c>
      <c r="Q32" s="113">
        <f t="shared" si="2"/>
        <v>0</v>
      </c>
      <c r="R32" s="113">
        <f t="shared" si="3"/>
        <v>0</v>
      </c>
      <c r="S32" s="113"/>
      <c r="T32" s="113"/>
    </row>
    <row r="33" spans="2:20">
      <c r="B33" s="5"/>
      <c r="C33" s="110"/>
      <c r="D33" s="111"/>
      <c r="E33" s="111"/>
      <c r="F33" s="112"/>
      <c r="N33" s="113">
        <f>IFERROR(VLOOKUP($C33,'相場&amp;ウオレット'!$A$4:$E$53,2,0),0)</f>
        <v>0</v>
      </c>
      <c r="O33" s="113">
        <f>IFERROR(VLOOKUP($C33,'相場&amp;ウオレット'!$A$4:$E$53,3,0),0)</f>
        <v>0</v>
      </c>
      <c r="P33" s="113">
        <f>IFERROR(VLOOKUP($C33,'相場&amp;ウオレット'!$A$4:$E$53,5,0),0)</f>
        <v>0</v>
      </c>
      <c r="Q33" s="113">
        <f t="shared" si="2"/>
        <v>0</v>
      </c>
      <c r="R33" s="113">
        <f t="shared" si="3"/>
        <v>0</v>
      </c>
      <c r="S33" s="113"/>
      <c r="T33" s="113"/>
    </row>
    <row r="34" spans="2:20">
      <c r="B34" s="5"/>
      <c r="C34" s="110"/>
      <c r="D34" s="111"/>
      <c r="E34" s="111"/>
      <c r="F34" s="112"/>
      <c r="N34" s="113">
        <f>IFERROR(VLOOKUP($C34,'相場&amp;ウオレット'!$A$4:$E$53,2,0),0)</f>
        <v>0</v>
      </c>
      <c r="O34" s="113">
        <f>IFERROR(VLOOKUP($C34,'相場&amp;ウオレット'!$A$4:$E$53,3,0),0)</f>
        <v>0</v>
      </c>
      <c r="P34" s="113">
        <f>IFERROR(VLOOKUP($C34,'相場&amp;ウオレット'!$A$4:$E$53,5,0),0)</f>
        <v>0</v>
      </c>
      <c r="Q34" s="113">
        <f t="shared" si="2"/>
        <v>0</v>
      </c>
      <c r="R34" s="113">
        <f t="shared" si="3"/>
        <v>0</v>
      </c>
      <c r="S34" s="113"/>
      <c r="T34" s="113"/>
    </row>
    <row r="35" spans="2:20">
      <c r="N35" s="113">
        <f>IFERROR(VLOOKUP($C35,'相場&amp;ウオレット'!$A$4:$E$53,2,0),0)</f>
        <v>0</v>
      </c>
      <c r="O35" s="113">
        <f>IFERROR(VLOOKUP($C35,'相場&amp;ウオレット'!$A$4:$E$53,3,0),0)</f>
        <v>0</v>
      </c>
      <c r="P35" s="113">
        <f>IFERROR(VLOOKUP($C35,'相場&amp;ウオレット'!$A$4:$E$53,5,0),0)</f>
        <v>0</v>
      </c>
      <c r="Q35" s="113">
        <f t="shared" si="2"/>
        <v>0</v>
      </c>
      <c r="R35" s="113">
        <f t="shared" si="3"/>
        <v>0</v>
      </c>
      <c r="S35" s="113"/>
      <c r="T35" s="113"/>
    </row>
    <row r="36" spans="2:20">
      <c r="N36" s="113">
        <f>IFERROR(VLOOKUP($C36,'相場&amp;ウオレット'!$A$4:$E$53,2,0),0)</f>
        <v>0</v>
      </c>
      <c r="O36" s="113">
        <f>IFERROR(VLOOKUP($C36,'相場&amp;ウオレット'!$A$4:$E$53,3,0),0)</f>
        <v>0</v>
      </c>
      <c r="P36" s="113">
        <f>IFERROR(VLOOKUP($C36,'相場&amp;ウオレット'!$A$4:$E$53,5,0),0)</f>
        <v>0</v>
      </c>
      <c r="Q36" s="113">
        <f t="shared" si="2"/>
        <v>0</v>
      </c>
      <c r="R36" s="113">
        <f t="shared" si="3"/>
        <v>0</v>
      </c>
      <c r="S36" s="113"/>
      <c r="T36" s="113"/>
    </row>
    <row r="37" spans="2:20">
      <c r="N37" s="113">
        <f>IFERROR(VLOOKUP($C37,'相場&amp;ウオレット'!$A$4:$E$53,2,0),0)</f>
        <v>0</v>
      </c>
      <c r="O37" s="113">
        <f>IFERROR(VLOOKUP($C37,'相場&amp;ウオレット'!$A$4:$E$53,3,0),0)</f>
        <v>0</v>
      </c>
      <c r="P37" s="113">
        <f>IFERROR(VLOOKUP($C37,'相場&amp;ウオレット'!$A$4:$E$53,5,0),0)</f>
        <v>0</v>
      </c>
      <c r="Q37" s="113">
        <f t="shared" si="2"/>
        <v>0</v>
      </c>
      <c r="R37" s="113">
        <f t="shared" si="3"/>
        <v>0</v>
      </c>
      <c r="S37" s="113"/>
      <c r="T37" s="113"/>
    </row>
    <row r="38" spans="2:20">
      <c r="N38" s="113">
        <f>IFERROR(VLOOKUP($C38,'相場&amp;ウオレット'!$A$4:$E$53,2,0),0)</f>
        <v>0</v>
      </c>
      <c r="O38" s="113">
        <f>IFERROR(VLOOKUP($C38,'相場&amp;ウオレット'!$A$4:$E$53,3,0),0)</f>
        <v>0</v>
      </c>
      <c r="P38" s="113">
        <f>IFERROR(VLOOKUP($C38,'相場&amp;ウオレット'!$A$4:$E$53,5,0),0)</f>
        <v>0</v>
      </c>
      <c r="Q38" s="113">
        <f t="shared" si="2"/>
        <v>0</v>
      </c>
      <c r="R38" s="113">
        <f t="shared" si="3"/>
        <v>0</v>
      </c>
      <c r="S38" s="113"/>
      <c r="T38" s="113"/>
    </row>
    <row r="39" spans="2:20">
      <c r="N39" s="113">
        <f>IFERROR(VLOOKUP($C39,'相場&amp;ウオレット'!$A$4:$E$53,2,0),0)</f>
        <v>0</v>
      </c>
      <c r="O39" s="113">
        <f>IFERROR(VLOOKUP($C39,'相場&amp;ウオレット'!$A$4:$E$53,3,0),0)</f>
        <v>0</v>
      </c>
      <c r="P39" s="113">
        <f>IFERROR(VLOOKUP($C39,'相場&amp;ウオレット'!$A$4:$E$53,5,0),0)</f>
        <v>0</v>
      </c>
      <c r="Q39" s="113">
        <f t="shared" si="2"/>
        <v>0</v>
      </c>
      <c r="R39" s="113">
        <f t="shared" si="3"/>
        <v>0</v>
      </c>
      <c r="S39" s="113"/>
      <c r="T39" s="113"/>
    </row>
    <row r="40" spans="2:20">
      <c r="N40" s="113">
        <f>IFERROR(VLOOKUP($C40,'相場&amp;ウオレット'!$A$4:$E$53,2,0),0)</f>
        <v>0</v>
      </c>
      <c r="O40" s="113">
        <f>IFERROR(VLOOKUP($C40,'相場&amp;ウオレット'!$A$4:$E$53,3,0),0)</f>
        <v>0</v>
      </c>
      <c r="P40" s="113">
        <f>IFERROR(VLOOKUP($C40,'相場&amp;ウオレット'!$A$4:$E$53,5,0),0)</f>
        <v>0</v>
      </c>
      <c r="Q40" s="113">
        <f t="shared" si="2"/>
        <v>0</v>
      </c>
      <c r="R40" s="113">
        <f t="shared" si="3"/>
        <v>0</v>
      </c>
      <c r="S40" s="113"/>
      <c r="T40" s="113"/>
    </row>
    <row r="41" spans="2:20">
      <c r="N41" s="113">
        <f>IFERROR(VLOOKUP($C41,'相場&amp;ウオレット'!$A$4:$E$53,2,0),0)</f>
        <v>0</v>
      </c>
      <c r="O41" s="113">
        <f>IFERROR(VLOOKUP($C41,'相場&amp;ウオレット'!$A$4:$E$53,3,0),0)</f>
        <v>0</v>
      </c>
      <c r="P41" s="113">
        <f>IFERROR(VLOOKUP($C41,'相場&amp;ウオレット'!$A$4:$E$53,5,0),0)</f>
        <v>0</v>
      </c>
      <c r="Q41" s="113">
        <f t="shared" si="2"/>
        <v>0</v>
      </c>
      <c r="R41" s="113">
        <f t="shared" si="3"/>
        <v>0</v>
      </c>
      <c r="S41" s="113"/>
      <c r="T41" s="113"/>
    </row>
    <row r="42" spans="2:20">
      <c r="N42" s="113">
        <f>IFERROR(VLOOKUP($C42,'相場&amp;ウオレット'!$A$4:$E$53,2,0),0)</f>
        <v>0</v>
      </c>
      <c r="O42" s="113">
        <f>IFERROR(VLOOKUP($C42,'相場&amp;ウオレット'!$A$4:$E$53,3,0),0)</f>
        <v>0</v>
      </c>
      <c r="P42" s="113">
        <f>IFERROR(VLOOKUP($C42,'相場&amp;ウオレット'!$A$4:$E$53,5,0),0)</f>
        <v>0</v>
      </c>
      <c r="Q42" s="113">
        <f t="shared" si="2"/>
        <v>0</v>
      </c>
      <c r="R42" s="113">
        <f t="shared" si="3"/>
        <v>0</v>
      </c>
      <c r="S42" s="113"/>
      <c r="T42" s="113"/>
    </row>
    <row r="43" spans="2:20">
      <c r="N43" s="113">
        <f>IFERROR(VLOOKUP($C43,'相場&amp;ウオレット'!$A$4:$E$53,2,0),0)</f>
        <v>0</v>
      </c>
      <c r="O43" s="113">
        <f>IFERROR(VLOOKUP($C43,'相場&amp;ウオレット'!$A$4:$E$53,3,0),0)</f>
        <v>0</v>
      </c>
      <c r="P43" s="113">
        <f>IFERROR(VLOOKUP($C43,'相場&amp;ウオレット'!$A$4:$E$53,5,0),0)</f>
        <v>0</v>
      </c>
      <c r="Q43" s="113">
        <f t="shared" si="2"/>
        <v>0</v>
      </c>
      <c r="R43" s="113">
        <f t="shared" si="3"/>
        <v>0</v>
      </c>
      <c r="S43" s="113"/>
      <c r="T43" s="113"/>
    </row>
    <row r="44" spans="2:20">
      <c r="N44" s="113">
        <f>IFERROR(VLOOKUP($C44,'相場&amp;ウオレット'!$A$4:$E$53,2,0),0)</f>
        <v>0</v>
      </c>
      <c r="O44" s="113">
        <f>IFERROR(VLOOKUP($C44,'相場&amp;ウオレット'!$A$4:$E$53,3,0),0)</f>
        <v>0</v>
      </c>
      <c r="P44" s="113">
        <f>IFERROR(VLOOKUP($C44,'相場&amp;ウオレット'!$A$4:$E$53,5,0),0)</f>
        <v>0</v>
      </c>
      <c r="Q44" s="113">
        <f t="shared" si="2"/>
        <v>0</v>
      </c>
      <c r="R44" s="113">
        <f t="shared" si="3"/>
        <v>0</v>
      </c>
      <c r="S44" s="113"/>
      <c r="T44" s="113"/>
    </row>
  </sheetData>
  <mergeCells count="10">
    <mergeCell ref="H16:H17"/>
    <mergeCell ref="I16:I17"/>
    <mergeCell ref="H19:H20"/>
    <mergeCell ref="I19:I20"/>
    <mergeCell ref="H7:H8"/>
    <mergeCell ref="I7:I8"/>
    <mergeCell ref="H10:H11"/>
    <mergeCell ref="I10:I11"/>
    <mergeCell ref="H13:H14"/>
    <mergeCell ref="I13:I14"/>
  </mergeCells>
  <phoneticPr fontId="4"/>
  <dataValidations count="2">
    <dataValidation imeMode="on" allowBlank="1" showInputMessage="1" showErrorMessage="1" sqref="B6:B34" xr:uid="{F4BC554D-6013-4158-B2DF-3E814AF98244}"/>
    <dataValidation imeMode="off" allowBlank="1" showInputMessage="1" showErrorMessage="1" sqref="I13:I14 C6:E11 Q4:T5 N4:O5 T6:U6 I16:I17 I19:I20 T7 T10:T44 I7:I8 C5:F5 D3:F4 N6:P44 C12:F1048576" xr:uid="{49E54DCA-1567-4305-9176-CA3C1318C686}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D67CB-077B-4665-9CE0-F7F3B5EA96EE}">
  <dimension ref="B3:L19"/>
  <sheetViews>
    <sheetView showGridLines="0" workbookViewId="0">
      <selection activeCell="F45" sqref="F45"/>
    </sheetView>
  </sheetViews>
  <sheetFormatPr defaultRowHeight="12"/>
  <cols>
    <col min="2" max="2" width="16.140625" customWidth="1"/>
    <col min="3" max="3" width="5.28515625" customWidth="1"/>
    <col min="4" max="4" width="16.140625" customWidth="1"/>
    <col min="5" max="5" width="5.28515625" customWidth="1"/>
    <col min="6" max="6" width="16" customWidth="1"/>
    <col min="7" max="8" width="11.42578125" style="1" customWidth="1"/>
    <col min="9" max="9" width="5.140625" customWidth="1"/>
    <col min="10" max="10" width="16.140625" customWidth="1"/>
    <col min="11" max="12" width="11.42578125" style="1" customWidth="1"/>
  </cols>
  <sheetData>
    <row r="3" spans="2:12">
      <c r="B3" s="14" t="s">
        <v>1</v>
      </c>
      <c r="D3" s="14" t="s">
        <v>23</v>
      </c>
      <c r="F3" s="8" t="s">
        <v>26</v>
      </c>
      <c r="G3" s="4" t="s">
        <v>94</v>
      </c>
      <c r="H3" s="4" t="s">
        <v>29</v>
      </c>
      <c r="J3" s="9" t="s">
        <v>25</v>
      </c>
      <c r="K3" s="6" t="s">
        <v>94</v>
      </c>
      <c r="L3" s="6" t="s">
        <v>29</v>
      </c>
    </row>
    <row r="4" spans="2:12">
      <c r="B4" s="2" t="s">
        <v>21</v>
      </c>
      <c r="D4" s="2" t="s">
        <v>6</v>
      </c>
      <c r="F4" s="2" t="s">
        <v>9</v>
      </c>
      <c r="G4" s="3">
        <v>2</v>
      </c>
      <c r="H4" s="3"/>
      <c r="J4" s="2" t="s">
        <v>16</v>
      </c>
      <c r="K4" s="3">
        <v>2</v>
      </c>
      <c r="L4" s="3"/>
    </row>
    <row r="5" spans="2:12">
      <c r="B5" s="2" t="s">
        <v>22</v>
      </c>
      <c r="D5" s="2" t="s">
        <v>7</v>
      </c>
      <c r="F5" s="5" t="s">
        <v>10</v>
      </c>
      <c r="G5" s="3">
        <v>3</v>
      </c>
      <c r="H5" s="3">
        <v>1</v>
      </c>
      <c r="J5" s="2" t="s">
        <v>17</v>
      </c>
      <c r="K5" s="3">
        <v>2</v>
      </c>
      <c r="L5" s="3"/>
    </row>
    <row r="6" spans="2:12">
      <c r="B6" s="2"/>
      <c r="D6" s="2" t="s">
        <v>14</v>
      </c>
      <c r="F6" s="5" t="s">
        <v>11</v>
      </c>
      <c r="G6" s="3">
        <v>3</v>
      </c>
      <c r="H6" s="3">
        <v>1</v>
      </c>
      <c r="J6" s="2" t="s">
        <v>18</v>
      </c>
      <c r="K6" s="3">
        <v>2</v>
      </c>
      <c r="L6" s="3"/>
    </row>
    <row r="7" spans="2:12">
      <c r="B7" s="2"/>
      <c r="D7" s="2"/>
      <c r="F7" s="2" t="s">
        <v>113</v>
      </c>
      <c r="G7" s="3">
        <v>1</v>
      </c>
      <c r="H7" s="3"/>
      <c r="J7" s="2" t="s">
        <v>19</v>
      </c>
      <c r="K7" s="3">
        <v>3</v>
      </c>
      <c r="L7" s="3">
        <v>1</v>
      </c>
    </row>
    <row r="8" spans="2:12">
      <c r="B8" s="2"/>
      <c r="D8" s="2"/>
      <c r="F8" s="2"/>
      <c r="G8" s="3"/>
      <c r="H8" s="3"/>
      <c r="J8" s="2" t="s">
        <v>20</v>
      </c>
      <c r="K8" s="3">
        <v>3</v>
      </c>
      <c r="L8" s="3">
        <v>1</v>
      </c>
    </row>
    <row r="9" spans="2:12">
      <c r="B9" s="2"/>
      <c r="D9" s="2"/>
      <c r="F9" s="2"/>
      <c r="G9" s="3"/>
      <c r="H9" s="3"/>
      <c r="J9" s="2" t="s">
        <v>13</v>
      </c>
      <c r="K9" s="3">
        <v>3</v>
      </c>
      <c r="L9" s="3">
        <v>1</v>
      </c>
    </row>
    <row r="10" spans="2:12">
      <c r="B10" s="2"/>
      <c r="D10" s="2"/>
      <c r="F10" s="2"/>
      <c r="G10" s="3"/>
      <c r="H10" s="3"/>
      <c r="J10" s="2" t="s">
        <v>27</v>
      </c>
      <c r="K10" s="3">
        <v>2</v>
      </c>
      <c r="L10" s="3"/>
    </row>
    <row r="11" spans="2:12">
      <c r="B11" s="2"/>
      <c r="D11" s="2"/>
      <c r="F11" s="2"/>
      <c r="G11" s="3"/>
      <c r="H11" s="3"/>
      <c r="J11" s="5" t="s">
        <v>114</v>
      </c>
      <c r="K11" s="3">
        <v>1</v>
      </c>
      <c r="L11" s="3"/>
    </row>
    <row r="12" spans="2:12">
      <c r="B12" s="2"/>
      <c r="D12" s="2"/>
      <c r="F12" s="2"/>
      <c r="G12" s="3"/>
      <c r="H12" s="3"/>
      <c r="J12" s="2"/>
      <c r="K12" s="3"/>
      <c r="L12" s="3"/>
    </row>
    <row r="13" spans="2:12">
      <c r="B13" s="2"/>
      <c r="D13" s="2"/>
      <c r="F13" s="2"/>
      <c r="G13" s="3"/>
      <c r="H13" s="3"/>
      <c r="J13" s="2"/>
      <c r="K13" s="3"/>
      <c r="L13" s="3"/>
    </row>
    <row r="14" spans="2:12">
      <c r="B14" s="2"/>
      <c r="D14" s="2"/>
      <c r="F14" s="2"/>
      <c r="G14" s="3"/>
      <c r="H14" s="3"/>
      <c r="J14" s="2"/>
      <c r="K14" s="3"/>
      <c r="L14" s="3"/>
    </row>
    <row r="15" spans="2:12">
      <c r="B15" s="2"/>
      <c r="D15" s="2"/>
      <c r="F15" s="2"/>
      <c r="G15" s="3"/>
      <c r="H15" s="3"/>
      <c r="J15" s="2"/>
      <c r="K15" s="3"/>
      <c r="L15" s="3"/>
    </row>
    <row r="16" spans="2:12">
      <c r="B16" s="2"/>
      <c r="D16" s="2"/>
      <c r="F16" s="2"/>
      <c r="G16" s="3"/>
      <c r="H16" s="3"/>
      <c r="J16" s="2"/>
      <c r="K16" s="3"/>
      <c r="L16" s="3"/>
    </row>
    <row r="17" spans="2:12">
      <c r="B17" s="2"/>
      <c r="D17" s="2"/>
      <c r="F17" s="2"/>
      <c r="G17" s="3"/>
      <c r="H17" s="3"/>
      <c r="J17" s="2"/>
      <c r="K17" s="3"/>
      <c r="L17" s="3"/>
    </row>
    <row r="18" spans="2:12">
      <c r="B18" s="2"/>
      <c r="D18" s="2"/>
      <c r="F18" s="2"/>
      <c r="G18" s="3"/>
      <c r="H18" s="3"/>
      <c r="J18" s="2"/>
      <c r="K18" s="3"/>
      <c r="L18" s="3"/>
    </row>
    <row r="19" spans="2:12">
      <c r="B19" s="2"/>
      <c r="D19" s="2"/>
      <c r="F19" s="2"/>
      <c r="G19" s="3"/>
      <c r="H19" s="3"/>
      <c r="J19" s="2"/>
      <c r="K19" s="3"/>
      <c r="L19" s="3"/>
    </row>
  </sheetData>
  <phoneticPr fontId="4"/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7 2 a 7 6 a 1 5 - 1 e f e - 4 e 3 6 - a c b f - 3 c d 9 b b f 6 9 c c 9 "   x m l n s = " h t t p : / / s c h e m a s . m i c r o s o f t . c o m / D a t a M a s h u p " > A A A A A P 8 D A A B Q S w M E F A A C A A g A c G W v V F D Y Q c q k A A A A 9 g A A A B I A H A B D b 2 5 m a W c v U G F j a 2 F n Z S 5 4 b W w g o h g A K K A U A A A A A A A A A A A A A A A A A A A A A A A A A A A A h Y 8 x D o I w G I W v Q r r T F n A g 5 K c M b k Y S E h P j 2 p Q K R S i G F s v d H D y S V x C j q J v j + 9 4 3 v H e / 3 i C b u t a 7 y M G o X q c o w B R 5 U o u + V L p K 0 W i P f o w y B g U X J 1 5 J b 5 a 1 S S Z T p q i 2 9 p w Q 4 p z D L s L 9 U J G Q 0 o A c 8 u 1 O 1 L L j 6 C O r / 7 K v t L F c C 4 k Y 7 F 9 j W I g D u s J R P G 8 C s k D I l f 4 K 4 d w 9 2 x 8 I 6 7 G 1 4 y B Z w / 1 N A W S J Q N 4 f 2 A N Q S w M E F A A C A A g A c G W v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B l r 1 Q R v t g 4 + Q A A A E I B A A A T A B w A R m 9 y b X V s Y X M v U 2 V j d G l v b j E u b S C i G A A o o B Q A A A A A A A A A A A A A A A A A A A A A A A A A A A A r T k 0 u y c z P U w i G 0 I b W v F y 8 X M U Z i U W p K Q r K S s H 5 O Y l 5 i Q p P d n c 9 m 7 7 0 c e O 6 J / s W P l u w R 0 n B V i E n t Y S X S w E I H j f t f d y 8 5 3 H T T q B g e G q S X k B i e q o G i O G c n 1 e S m l d S r K G U U V J S U G y l r 5 + c n 5 m X m 1 i U n V q S n F i g l 5 y f q 5 + V q J 9 c W l S U m p e c m V q s X w y 2 T V 9 J U 1 M H Y r Z L Y k m i A d B c u B 3 V B r X R I M F Y q I K n S z q f z d 7 y u H H q 4 6 a e x 4 3 z n 8 7 r B q o O S U z K S d U L K U r M K 0 7 L L 8 p 1 z s 8 p z c 0 L q S x I L d Y A G 6 h T X a 0 E E T R U 0 l E o A U o o l K R W l N T q K M D E j V D E a z V 5 u T L z c F l o D Q B Q S w E C L Q A U A A I A C A B w Z a 9 U U N h B y q Q A A A D 2 A A A A E g A A A A A A A A A A A A A A A A A A A A A A Q 2 9 u Z m l n L 1 B h Y 2 t h Z 2 U u e G 1 s U E s B A i 0 A F A A C A A g A c G W v V A / K 6 a u k A A A A 6 Q A A A B M A A A A A A A A A A A A A A A A A 8 A A A A F t D b 2 5 0 Z W 5 0 X 1 R 5 c G V z X S 5 4 b W x Q S w E C L Q A U A A I A C A B w Z a 9 U E b 7 Y O P k A A A B C A Q A A E w A A A A A A A A A A A A A A A A D h A Q A A R m 9 y b X V s Y X M v U 2 V j d G l v b j E u b V B L B Q Y A A A A A A w A D A M I A A A A n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a C g A A A A A A A D g K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T b 2 x h b m E l M j A l R T Q l Q k I l O E E l R T Y l O T c l Q T U l R T M l O D E l Q U U l R T Q l Q k U l Q T E l R T Y l Q T A l Q k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1 L T E 1 V D A y O j Q x O j M 0 L j I 3 M D A 4 M j Z a I i A v P j x F b n R y e S B U e X B l P S J G a W x s Q 2 9 s d W 1 u V H l w Z X M i I F Z h b H V l P S J z Q m d Z P S I g L z 4 8 R W 5 0 c n k g V H l w Z T 0 i R m l s b E N v b H V t b k 5 h b W V z I i B W Y W x 1 Z T 0 i c 1 s m c X V v d D t D b 2 x 1 b W 4 x J n F 1 b 3 Q 7 L C Z x d W 9 0 O 0 N v b H V t b j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b 2 x h b m E g 5 L u K 5 p e l 4 4 G u 5 L 6 h 5 q C 8 L 0 F 1 d G 9 S Z W 1 v d m V k Q 2 9 s d W 1 u c z E u e 0 N v b H V t b j E s M H 0 m c X V v d D s s J n F 1 b 3 Q 7 U 2 V j d G l v b j E v U 2 9 s Y W 5 h I O S 7 i u a X p e O B r u S + o e a g v C 9 B d X R v U m V t b 3 Z l Z E N v b H V t b n M x L n t D b 2 x 1 b W 4 y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1 N v b G F u Y S D k u 4 r m l 6 X j g a 7 k v q H m o L w v Q X V 0 b 1 J l b W 9 2 Z W R D b 2 x 1 b W 5 z M S 5 7 Q 2 9 s d W 1 u M S w w f S Z x d W 9 0 O y w m c X V v d D t T Z W N 0 a W 9 u M S 9 T b 2 x h b m E g 5 L u K 5 p e l 4 4 G u 5 L 6 h 5 q C 8 L 0 F 1 d G 9 S Z W 1 v d m V k Q 2 9 s d W 1 u c z E u e 0 N v b H V t b j I s M X 0 m c X V v d D t d L C Z x d W 9 0 O 1 J l b G F 0 a W 9 u c 2 h p c E l u Z m 8 m c X V v d D s 6 W 1 1 9 I i A v P j x F b n R y e S B U e X B l P S J R d W V y e U l E I i B W Y W x 1 Z T 0 i c z I 3 Y 2 V i M T R h L W U w Y z g t N D Y 5 Y S 0 4 N 2 U z L T M 5 Y 2 Q 4 N T M 5 Y m R l Y i I g L z 4 8 L 1 N 0 Y W J s Z U V u d H J p Z X M + P C 9 J d G V t P j x J d G V t P j x J d G V t T G 9 j Y X R p b 2 4 + P E l 0 Z W 1 U e X B l P k Z v c m 1 1 b G E 8 L 0 l 0 Z W 1 U e X B l P j x J d G V t U G F 0 a D 5 T Z W N 0 a W 9 u M S 9 T b 2 x h b m E l M j A l R T Q l Q k I l O E E l R T Y l O T c l Q T U l R T M l O D E l Q U U l R T Q l Q k U l Q T E l R T Y l Q T A l Q k M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9 s Y W 5 h J T I w J U U 0 J U J C J T h B J U U 2 J T k 3 J U E 1 J U U z J T g x J U F F J U U 0 J U J F J U E x J U U 2 J U E w J U J D L 0 R h d G E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9 s Y W 5 h J T I w J U U 0 J U J C J T h B J U U 2 J T k 3 J U E 1 J U U z J T g x J U F F J U U 0 J U J F J U E x J U U 2 J U E w J U J D L y V F N S V B N C U 4 O S V F N i U 5 Q i V C N C V F M y U 4 M S U 5 N S V F M y U 4 M i U 4 Q y V F M y U 4 M S U 5 R i V F N S U 5 R S U 4 Q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N p 2 R Y C v K U R p R i q f p k d L N N A A A A A A I A A A A A A B B m A A A A A Q A A I A A A A E i p / L T w s K w N Q O 4 M d / U X q z b Q G j b O P e k k D B 1 i t c n 4 H W s Z A A A A A A 6 A A A A A A g A A I A A A A A 5 u s F f N m j Y C z Z c d o s R 1 J f s w O 2 G 0 L P B q k a q 6 7 f N F 6 j j Y U A A A A E G v k e t k k c U g R W c m 8 7 o y U l 8 5 c w 2 8 q W s G 6 b N V R B N g G J i p D m W O U f Z I J n i n 2 c p Y G + g A X B T m 3 w A C d r i c P e u b A Y x c 6 X I K 6 b y 8 r 6 4 z z d Y u C / 5 c R 8 f a Q A A A A N h Y J I t i 4 X a h E w T Y h m G O Y K 2 0 H g Q 4 H d l Z c L O R U F n O e m 3 + E R a l o y Y K O 1 k j + Z K e t v v q X h h 3 w k s m S r B M 4 Q 8 p H i o Y s 7 M = < / D a t a M a s h u p > 
</file>

<file path=customXml/itemProps1.xml><?xml version="1.0" encoding="utf-8"?>
<ds:datastoreItem xmlns:ds="http://schemas.openxmlformats.org/officeDocument/2006/customXml" ds:itemID="{E9A6FB41-11AD-481D-B062-0217EA8D495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説明</vt:lpstr>
      <vt:lpstr>相場&amp;ウオレット</vt:lpstr>
      <vt:lpstr>入力</vt:lpstr>
      <vt:lpstr>損益</vt:lpstr>
      <vt:lpstr>資産</vt:lpstr>
      <vt:lpstr>ミント計算機</vt:lpstr>
      <vt:lpstr>マスタ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2022-05-14T23:30:20Z</dcterms:created>
  <dcterms:modified xsi:type="dcterms:W3CDTF">2022-05-18T01:27:17Z</dcterms:modified>
</cp:coreProperties>
</file>